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nicz-my.sharepoint.com/personal/99763703_cuni_cz/Documents/Mikrokredity, CŽV UK/27.5.2024_nova_kalkulace_režie/"/>
    </mc:Choice>
  </mc:AlternateContent>
  <xr:revisionPtr revIDLastSave="0" documentId="8_{9ADC6561-73BD-4BB6-B59A-8628584729F5}" xr6:coauthVersionLast="47" xr6:coauthVersionMax="47" xr10:uidLastSave="{00000000-0000-0000-0000-000000000000}"/>
  <bookViews>
    <workbookView xWindow="-120" yWindow="-120" windowWidth="38640" windowHeight="21120" firstSheet="1" activeTab="1" xr2:uid="{79089183-476B-4D77-B39A-6B5A2CDF67A9}"/>
  </bookViews>
  <sheets>
    <sheet name="OBECNÉ INFORMACE" sheetId="6" r:id="rId1"/>
    <sheet name="KALKULACE CŽV S PŘÍRUČKOU" sheetId="5" r:id="rId2"/>
    <sheet name="list pro výpočet mzd. nákladů" sheetId="4" r:id="rId3"/>
    <sheet name="podpisové pravomoci kurzu CŽV" sheetId="3" r:id="rId4"/>
  </sheets>
  <definedNames>
    <definedName name="_xlnm.Print_Area" localSheetId="1">'KALKULACE CŽV S PŘÍRUČKOU'!$B$2:$J$57</definedName>
    <definedName name="_xlnm.Print_Area" localSheetId="2">'list pro výpočet mzd. nákladů'!$B$1:$I$29</definedName>
    <definedName name="_xlnm.Print_Area" localSheetId="3">'podpisové pravomoci kurzu CŽV'!$B$1:$G$50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5" l="1"/>
  <c r="G4" i="4"/>
  <c r="H4" i="4" l="1"/>
  <c r="G23" i="5"/>
  <c r="G18" i="5" s="1"/>
  <c r="E7" i="3"/>
  <c r="E6" i="3"/>
  <c r="E5" i="3"/>
  <c r="E4" i="3"/>
  <c r="C4" i="3"/>
  <c r="E3" i="3"/>
  <c r="C3" i="3"/>
  <c r="G27" i="4"/>
  <c r="H27" i="4" s="1"/>
  <c r="G26" i="4"/>
  <c r="H26" i="4" s="1"/>
  <c r="G25" i="4"/>
  <c r="H25" i="4" s="1"/>
  <c r="D24" i="4"/>
  <c r="H22" i="4"/>
  <c r="G22" i="4"/>
  <c r="G21" i="4"/>
  <c r="H21" i="4" s="1"/>
  <c r="G20" i="4"/>
  <c r="H20" i="4" s="1"/>
  <c r="D19" i="4"/>
  <c r="G18" i="4"/>
  <c r="H18" i="4" s="1"/>
  <c r="G17" i="4"/>
  <c r="H17" i="4" s="1"/>
  <c r="G16" i="4"/>
  <c r="H16" i="4" s="1"/>
  <c r="H15" i="4" s="1"/>
  <c r="D15" i="4"/>
  <c r="H14" i="4"/>
  <c r="G14" i="4"/>
  <c r="G13" i="4"/>
  <c r="H13" i="4" s="1"/>
  <c r="G12" i="4"/>
  <c r="H12" i="4" s="1"/>
  <c r="D11" i="4"/>
  <c r="H10" i="4"/>
  <c r="G10" i="4"/>
  <c r="G9" i="4"/>
  <c r="H9" i="4" s="1"/>
  <c r="G8" i="4"/>
  <c r="H8" i="4" s="1"/>
  <c r="E7" i="4"/>
  <c r="D7" i="4"/>
  <c r="G6" i="4"/>
  <c r="H6" i="4" s="1"/>
  <c r="G5" i="4"/>
  <c r="H5" i="4" s="1"/>
  <c r="G26" i="5" s="1"/>
  <c r="D3" i="4"/>
  <c r="H47" i="5"/>
  <c r="H46" i="5"/>
  <c r="G45" i="5"/>
  <c r="H45" i="5" s="1"/>
  <c r="G39" i="5"/>
  <c r="H3" i="4" l="1"/>
  <c r="G25" i="5"/>
  <c r="G28" i="5" s="1"/>
  <c r="I6" i="4"/>
  <c r="G27" i="5"/>
  <c r="H19" i="4"/>
  <c r="H7" i="4"/>
  <c r="I4" i="4"/>
  <c r="I5" i="4"/>
  <c r="H24" i="4"/>
  <c r="H11" i="4"/>
  <c r="G24" i="5" l="1"/>
  <c r="G33" i="5"/>
  <c r="I3" i="4"/>
  <c r="H29" i="4"/>
  <c r="G29" i="5" l="1"/>
  <c r="G34" i="5"/>
  <c r="G31" i="5"/>
  <c r="G32" i="5"/>
  <c r="G36" i="5" l="1"/>
  <c r="H27" i="5" l="1"/>
  <c r="G35" i="5"/>
  <c r="H36" i="5"/>
  <c r="J36" i="5"/>
  <c r="I36" i="5"/>
  <c r="G17" i="5"/>
  <c r="J35" i="5" l="1"/>
  <c r="J43" i="5" s="1"/>
  <c r="G43" i="5"/>
  <c r="I35" i="5"/>
  <c r="I43" i="5" s="1"/>
  <c r="H35" i="5"/>
  <c r="G49" i="5" l="1"/>
  <c r="H43" i="5"/>
  <c r="H48" i="5" s="1"/>
  <c r="J37" i="5"/>
  <c r="G48" i="5"/>
  <c r="H49" i="5"/>
  <c r="I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Šiková Iveta</author>
    <author>tc={B65EBED9-1D8F-4D98-B910-9E9E64C87B71}</author>
    <author>Vladimír Kotek</author>
  </authors>
  <commentList>
    <comment ref="G3" authorId="0" shapeId="0" xr:uid="{731D066D-BA3A-448F-AE02-CA7C3A62D40B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název fakulty nebo součásti</t>
        </r>
      </text>
    </comment>
    <comment ref="H3" authorId="0" shapeId="0" xr:uid="{E4FBA89F-9C6B-44BC-896C-929A4400E69D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číslo fakulty nebo součásti</t>
        </r>
      </text>
    </comment>
    <comment ref="G4" authorId="0" shapeId="0" xr:uid="{9A5234CE-AB89-4BDF-96A6-964B42F505C9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název nákladového středisko/ katedry
</t>
        </r>
      </text>
    </comment>
    <comment ref="H4" authorId="0" shapeId="0" xr:uid="{A92BD7E9-BF61-42CB-ACBC-73F5E5B0C7A0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číslo nákladového střediska / katedry
</t>
        </r>
      </text>
    </comment>
    <comment ref="E6" authorId="0" shapeId="0" xr:uid="{F97FE5F8-F088-43A5-B35D-CF2DE38EFC6D}">
      <text>
        <r>
          <rPr>
            <b/>
            <sz val="9"/>
            <color indexed="81"/>
            <rFont val="Tahoma"/>
            <family val="2"/>
            <charset val="238"/>
          </rPr>
          <t>Šiková Iveta:
položka se v současné době nevypisuje</t>
        </r>
        <r>
          <rPr>
            <sz val="9"/>
            <color indexed="81"/>
            <rFont val="Tahoma"/>
            <family val="2"/>
            <charset val="238"/>
          </rPr>
          <t xml:space="preserve">
kurz CŽV - činnost, v níž bude kurz realizován je v současné době předmětem diskuze
</t>
        </r>
      </text>
    </comment>
    <comment ref="G6" authorId="0" shapeId="0" xr:uid="{845074FE-DDF4-4454-8224-F2E6F0CB2B3D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jednotný centrální číselník KZF od roku 2024
zatím uveďte stávající dle zvyklosti fakulty nebo součásti</t>
        </r>
      </text>
    </comment>
    <comment ref="G7" authorId="0" shapeId="0" xr:uid="{1BEC334F-4DBB-422E-A50E-22B959754309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jednotný centrální číselník Zakázek se předpokládá od roku 2024, po té co bude předložen a odsouhlasen napříč univerzitou.
zatím uveďte stávající dle zvyklosti fakulty nebo součásti</t>
        </r>
      </text>
    </comment>
    <comment ref="H10" authorId="0" shapeId="0" xr:uid="{12D134BD-2E9D-4AAC-B620-F02F60F2AEBA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microcredentials</t>
        </r>
      </text>
    </comment>
    <comment ref="F12" authorId="0" shapeId="0" xr:uid="{622CA844-0652-47BA-9130-B834D10B6D33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název kurzu CŽV </t>
        </r>
      </text>
    </comment>
    <comment ref="H12" authorId="0" shapeId="0" xr:uid="{4EB8FBDD-18EB-4385-8F68-72F3F32678C4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číslo registrace kurzu v rámci UK / ? V rámci MŠMT ?</t>
        </r>
      </text>
    </comment>
    <comment ref="G19" authorId="0" shapeId="0" xr:uid="{DAED5C6B-730B-4717-9606-A0D436710C3B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ceny bez DPH, pokud sazba DPH není osvobozena
v případě osvobozeného plnění, uveďte ceny s DPH
</t>
        </r>
      </text>
    </comment>
    <comment ref="G20" authorId="0" shapeId="0" xr:uid="{31F42E6D-AA2C-4423-946D-F954B428A0FF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ceny bez DPH, pokud sazba DPH není osvobozena
v případě osvobozeného plnění, uveďte ceny s DPH</t>
        </r>
      </text>
    </comment>
    <comment ref="G21" authorId="0" shapeId="0" xr:uid="{CA024493-DF57-41C6-B173-5BE45C935E65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ceny bez DPH, pokud sazba DPH není osvobozena
v případě osvobozeného plnění, uveďte ceny s DPH</t>
        </r>
      </text>
    </comment>
    <comment ref="G25" authorId="0" shapeId="0" xr:uid="{AF2B5419-B4D9-44B1-8D4B-5414B5896855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položka se přebírá z listu - list pro výpočet mzd nákladů</t>
        </r>
      </text>
    </comment>
    <comment ref="G26" authorId="0" shapeId="0" xr:uid="{428C3982-B971-4391-87A8-6F90FA977891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položka se přebírá z listu - list pro výpočet mzd nákladů</t>
        </r>
      </text>
    </comment>
    <comment ref="G27" authorId="0" shapeId="0" xr:uid="{B10C783C-DE7C-46E6-83EA-AEE6351FF973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položka se přebírá z listu - list pro výpočet mzd nákladů</t>
        </r>
      </text>
    </comment>
    <comment ref="I30" authorId="0" shapeId="0" xr:uid="{4955FD54-F2F7-4A0F-A863-4C3AE147B69C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ÚČASTNÍK S DOTACÍ hradící pouze poměrnou část nákladů - VZTAHUJE SE i NA CERTIFIKACE VE ZDRAVOTNICTVÍ</t>
        </r>
      </text>
    </comment>
    <comment ref="J30" authorId="0" shapeId="0" xr:uid="{35A71672-27E9-48EC-8A4F-0FFF66364059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CENA ZA CERTIFIKÁT PRO STUDENTA UK, KTERÝ KURZ USPĚŠNĚ ABSOLVUJE V RÁMCI ŘÁDNÉHO STUDIA, AVŠAK DODATEČNĚ SI POŽÁDÁ O VYSTAVENÍ CERTIFIKÁTU - MICRO-CREDENTIALS</t>
        </r>
      </text>
    </comment>
    <comment ref="G34" authorId="1" shapeId="0" xr:uid="{B65EBED9-1D8F-4D98-B910-9E9E64C87B71}">
      <text>
        <t>[Threaded comment]
Your version of Excel allows you to read this threaded comment; however, any edits to it will get removed if the file is opened in a newer version of Excel. Learn more: https://go.microsoft.com/fwlink/?linkid=870924
Comment:
    nutno upravit vzorec dle aktuálních odvodů do SF dané FAS</t>
      </text>
    </comment>
    <comment ref="F35" authorId="0" shapeId="0" xr:uid="{18345401-F1DB-4FF9-98A0-97386892EA3A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Minimální hranice provozní režie je stanovena na 5%.
Provozní režie reprezentuje přímo nevyčíslitelné náklady pracoviště organizátora, přičemž je vypočtena procentuálním podílem věcných a mzdových nákladů.
Provozní režie bude převedena poměrově na  střediska režiijní střediska fakulty nebo součástí, kterých se pořání kurzu CŽV bezprostředně dotknou.
Neměla by přesáhnout v součtu 15% přímých nákladů.</t>
        </r>
      </text>
    </comment>
    <comment ref="F36" authorId="0" shapeId="0" xr:uid="{2F6D02F3-41DE-4644-8B10-67A002FD06EB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Správní režie je stanovena na 5%.
Správní režie reprezentuje přímo nevyčíslitelné náklady pracoviště univerzity, která zajišťuje správu IS a metodické podpory, přičemž je vypočtena procentuálním podílem věcných a mzdových nákladů.
Správní režie bude převedena poměrově na  režijní rektorátní střediska Uinverzity.</t>
        </r>
      </text>
    </comment>
    <comment ref="H36" authorId="0" shapeId="0" xr:uid="{963A82E7-F8D6-4320-8C08-92ACCD7B0260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jedná se o náklady spojené s údržbou IS a metodickou podporou, a dále o náklady které se budouplatit MUNI za udržování a správu systému IS microcredentails</t>
        </r>
      </text>
    </comment>
    <comment ref="I36" authorId="0" shapeId="0" xr:uid="{71222AC2-7A6B-4AB3-8B55-14886297002F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jedná se o náklady spojené s údržbou IS a metodickou podporou, a dále o náklady které se budouplatit MUNI za udržování a správu systému IS microcredentails</t>
        </r>
      </text>
    </comment>
    <comment ref="J36" authorId="0" shapeId="0" xr:uid="{EB2E790B-D6D1-4371-9DF2-B0156E5DFFF4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jedná se o náklady spojené s údržbou IS a metodickou podporou, a dále o náklady které se budouplatit MUNI za udržování a správu systému IS microcredentails</t>
        </r>
      </text>
    </comment>
    <comment ref="G37" authorId="0" shapeId="0" xr:uid="{15AC0EFE-E35F-4AFC-A5C1-36CF2D6AB615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cenu vnitrovýkonu, dle kalkulace fakulty či součásti, která vnitrovýkon předává
POZN.:
prvotní náklady vnitrovýkonu musí být sledovány pod zakázkou ve shodě se zakázkou kurzu CŽV</t>
        </r>
      </text>
    </comment>
    <comment ref="G38" authorId="0" shapeId="0" xr:uid="{B5E1C8D2-EEFC-47C0-90FF-FB28B509FDA0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Zisk - je v kompetenci pořádajícího střediska příp. fakulty či součásti.
Zisk je nutné plánovat tehdy, pokud má pořádající středisko zájem hradit občerstvení pouze přednášejícím / lektorům či jinak zainteresovaným hostům a nechce tyto náklady vyčíslovat na daňových dokladech účastníkům.
Náklady na občerstvení "vybraným osobám" nesmí překročit 70% plánovaného zisku 
</t>
        </r>
        <r>
          <rPr>
            <b/>
            <sz val="9"/>
            <color indexed="81"/>
            <rFont val="Tahoma"/>
            <family val="2"/>
            <charset val="238"/>
          </rPr>
          <t>Pokud takovéto náklady nejsou plánovány uvede se 0,-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40" authorId="0" shapeId="0" xr:uid="{C2B7EDC3-6CFD-409E-A36D-2266A71D133C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Uvádějte částky bez DPH, neboť z vystavených faktur je nutné odvést DPH FÚ.</t>
        </r>
      </text>
    </comment>
    <comment ref="G41" authorId="0" shapeId="0" xr:uid="{6E524790-897D-418B-B618-E98C2536BDC0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Uvádějte částky bez DPH, neboť z vystavených faktur je nutné odvést DPH FÚ.
Jedná-li se o dar, pak částka daru neobsahuje DPH.</t>
        </r>
      </text>
    </comment>
    <comment ref="H42" authorId="0" shapeId="0" xr:uid="{A7BC0363-03E5-4DB1-BF87-0E05EB9921E0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TYTO POPLATKY ZA KURZ VČ. VYDÁNÍ CERTIFIKÁTU </t>
        </r>
        <r>
          <rPr>
            <b/>
            <sz val="9"/>
            <color indexed="81"/>
            <rFont val="Tahoma"/>
            <family val="2"/>
            <charset val="238"/>
          </rPr>
          <t>JSOU PŘEDMĚTEM DPH - OSVOBOZENÉ PLNĚNÍ</t>
        </r>
      </text>
    </comment>
    <comment ref="I42" authorId="0" shapeId="0" xr:uid="{72039FAD-C72A-4A97-91F2-0F73EBA78567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TYTO POPLATKY ZA VYDÁNÍ CERTIFIKÁTU NEJSOU PŘEDMĚTEM DPH</t>
        </r>
      </text>
    </comment>
    <comment ref="J42" authorId="0" shapeId="0" xr:uid="{E9378BC2-B82E-41BB-82EA-9A8647BD6ED8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TYTO POPLATKY ZA DODATEČNÉ VYDÁNÍ CERTIFIKÁTU NEJSOU PŘEDMĚTEM DPH</t>
        </r>
      </text>
    </comment>
    <comment ref="F43" authorId="0" shapeId="0" xr:uid="{C612C1AA-D985-442B-975D-DB577FB01099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uvede se 0% sazba DPH - osvobozené plnění 
</t>
        </r>
      </text>
    </comment>
    <comment ref="G43" authorId="2" shapeId="0" xr:uid="{E7DE7E9D-7310-4DC8-AFB3-DC28A27C6C84}">
      <text>
        <r>
          <rPr>
            <sz val="11"/>
            <color indexed="81"/>
            <rFont val="Times New Roman CE"/>
            <family val="1"/>
            <charset val="238"/>
          </rPr>
          <t>částka bez DPH</t>
        </r>
      </text>
    </comment>
    <comment ref="G45" authorId="0" shapeId="0" xr:uid="{4C71E4D7-21CB-42C7-AB10-03D758D8C279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částka bez DPH</t>
        </r>
      </text>
    </comment>
    <comment ref="F46" authorId="0" shapeId="0" xr:uid="{2AB83DC9-AA10-4411-BF8B-33458BEE2543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uvede se sazba DPH v souladu s platnou legislativou</t>
        </r>
      </text>
    </comment>
    <comment ref="F47" authorId="0" shapeId="0" xr:uid="{FB5667BD-9071-4628-8E76-685E04C56F35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uvede se sazba DPH v souladu s platnou legislativou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Šiková Iveta</author>
  </authors>
  <commentList>
    <comment ref="D3" authorId="0" shapeId="0" xr:uid="{C3A58A8E-CABA-4074-B9AA-9FDDD5C566F7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součtový řádek
uvádí počet hodin přednášek celkem v rámci celého kurzu CŽV mimo hodiny předtočených přednášek</t>
        </r>
      </text>
    </comment>
    <comment ref="G3" authorId="0" shapeId="0" xr:uid="{6F134F11-87B3-4839-9C62-EDF58FE059C5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koeficient pro přepočet přednáškových  hodin u prezenční formy studia
koeficient představuje náročnost přípravy jedné hodiny</t>
        </r>
      </text>
    </comment>
    <comment ref="D4" authorId="0" shapeId="0" xr:uid="{170E5159-1DA2-423F-A60D-A2B99AAD2EF6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přednášek pro tuto kategorii
</t>
        </r>
      </text>
    </comment>
    <comment ref="E4" authorId="0" shapeId="0" xr:uid="{EE38BC18-1EDA-49F2-86DF-FA6886BDB7E5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5" authorId="0" shapeId="0" xr:uid="{D1ABF60D-FA1B-491D-9113-EA57126352C7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přednášek pro tuto kategorii
</t>
        </r>
      </text>
    </comment>
    <comment ref="E5" authorId="0" shapeId="0" xr:uid="{22DA760B-51F8-4CAB-8140-A7EC1689381B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6" authorId="0" shapeId="0" xr:uid="{B0E5DBB3-B458-4FB3-B757-4D7C9776A575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přednášek pro tuto kategorii
</t>
        </r>
      </text>
    </comment>
    <comment ref="E6" authorId="0" shapeId="0" xr:uid="{96C85B12-872B-4700-A265-151C44FFEB6C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7" authorId="0" shapeId="0" xr:uid="{ED9D9218-518B-4FDE-A936-0DAA624855C1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součtový řádek
uvádí počet hodin 
cvičení / semináře celkem v rámci celého kurzu CŽV </t>
        </r>
      </text>
    </comment>
    <comment ref="G7" authorId="0" shapeId="0" xr:uid="{C3B7FB53-D6EA-469B-82EA-36992E3D825C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koeficient pro přepočet hodin cvičení / seminářů u prezenční formy studia
koeficient představuje náročnost přípravy jedné hodiny</t>
        </r>
      </text>
    </comment>
    <comment ref="D8" authorId="0" shapeId="0" xr:uid="{6A99D677-CF34-4244-8590-ADC9FDE72464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cvičení a seminářů pro tuto kategorii
</t>
        </r>
      </text>
    </comment>
    <comment ref="E8" authorId="0" shapeId="0" xr:uid="{6C3EB1EE-FCD8-449B-A80D-E28AD9A5B861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9" authorId="0" shapeId="0" xr:uid="{BE89BCCC-DDA3-4259-97D1-E3B4FDBF931F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přednášek pro tuto kategorii
</t>
        </r>
      </text>
    </comment>
    <comment ref="E9" authorId="0" shapeId="0" xr:uid="{6BB25803-7469-4074-A233-B24D7A9AAD82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10" authorId="0" shapeId="0" xr:uid="{8BEBCF47-25E5-4897-8164-8CD5961E1582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přednášek pro tuto kategorii
</t>
        </r>
      </text>
    </comment>
    <comment ref="E10" authorId="0" shapeId="0" xr:uid="{DA7D77FE-089C-404E-B451-B4355AE1ED74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11" authorId="0" shapeId="0" xr:uid="{A990ECA9-DA08-40A1-BFBC-40347C00F730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součtový řádek
uvádí počet hodin 
praktické výuky celkem v rámci celého kurzu CŽV </t>
        </r>
      </text>
    </comment>
    <comment ref="G11" authorId="0" shapeId="0" xr:uid="{BEABBF5E-740C-49F6-B348-7F90C1CE3737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koeficient pro přepočet hodin praktické výuky u prezenční formy studia
koeficient představuje náročnost přípravy jedné  hodiny</t>
        </r>
      </text>
    </comment>
    <comment ref="D12" authorId="0" shapeId="0" xr:uid="{DE0E337F-772A-4B4A-930C-A4C8CB801195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praktické výuky pro tuto kategorii
</t>
        </r>
      </text>
    </comment>
    <comment ref="E12" authorId="0" shapeId="0" xr:uid="{6F4B192C-27CB-4085-8B26-DC3F59E1C522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13" authorId="0" shapeId="0" xr:uid="{8A799306-3F89-4CEF-A25C-0DAA2E4C20F5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praktické výuky pro tuto kategorii
</t>
        </r>
      </text>
    </comment>
    <comment ref="E13" authorId="0" shapeId="0" xr:uid="{66D1986D-2224-4C9E-A3EB-EE3B77E4D614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14" authorId="0" shapeId="0" xr:uid="{FC99E6B7-D4A4-4C8B-BB0A-E72DFF858433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praktické výuky pro tuto kategorii
</t>
        </r>
      </text>
    </comment>
    <comment ref="E14" authorId="0" shapeId="0" xr:uid="{B2C3073A-C24C-43A5-AA93-F22F7BB1EEBA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15" authorId="0" shapeId="0" xr:uid="{6C3904BB-8873-4D72-8923-7670D0E2F803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součtový řádek
uvádí počet hodin 
pro kontrolu plnění povinností celkem v rámci celého kurzu CŽV </t>
        </r>
      </text>
    </comment>
    <comment ref="G15" authorId="0" shapeId="0" xr:uid="{05981604-E80D-46D5-8F22-D7AC94695CE1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koeficient pro přepočet hodin pro kontrolu plnění povinností 
koeficient představuje náročnost přípravy jedné hodiny</t>
        </r>
      </text>
    </comment>
    <comment ref="D16" authorId="0" shapeId="0" xr:uid="{F4FC4E1B-4535-4092-BB8F-338B78E561C0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pro kontrolu polnění povinností v této kategorii
</t>
        </r>
      </text>
    </comment>
    <comment ref="E16" authorId="0" shapeId="0" xr:uid="{787E8394-BE05-43A5-A988-07E73730CD2D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17" authorId="0" shapeId="0" xr:uid="{7BFA7563-B52C-40C4-BE54-FC4E826C12A6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pro kontrolu polnění povinností v této kategorii
</t>
        </r>
      </text>
    </comment>
    <comment ref="E17" authorId="0" shapeId="0" xr:uid="{D4A5C7AC-3B24-49FE-AF8C-469FF6D82104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18" authorId="0" shapeId="0" xr:uid="{E8B2B0D3-E91D-477F-ACF8-6D3ED9814249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pro kontrolu polnění povinností v této kategorii
</t>
        </r>
      </text>
    </comment>
    <comment ref="E18" authorId="0" shapeId="0" xr:uid="{9603D66F-6481-4640-8C7C-75B1EE41C298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19" authorId="0" shapeId="0" xr:uid="{8DBCB7BD-38BF-472D-A3EF-C15928C83E9B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součtový řádek
uvádí počet hodin, které jsou zapotřebí ke zpracování videa za účelem celé nebo částečné výuky formou předtočených hodin nebo e-learningu v rámci kurzu CŽV</t>
        </r>
      </text>
    </comment>
    <comment ref="G19" authorId="0" shapeId="0" xr:uid="{2E1E9A72-3B4D-4DD5-BABE-1ECAD19B3E5E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koeficient pro přepočet hodin pro předtočení přednášek nebo e-learningu
koeficient představuje náročnost přípravy jedné předtočené hodiny nebo e-learningu</t>
        </r>
      </text>
    </comment>
    <comment ref="D20" authorId="0" shapeId="0" xr:uid="{F92C28AF-1ED0-473B-AD72-F959C09A924B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praktické výuky pro tuto kategorii
</t>
        </r>
      </text>
    </comment>
    <comment ref="E20" authorId="0" shapeId="0" xr:uid="{E435A1C6-3333-42AB-9368-84B46A9D13B8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21" authorId="0" shapeId="0" xr:uid="{34B558D6-6535-417F-BDF3-4E34F216B4C2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praktické výuky pro tuto kategorii
</t>
        </r>
      </text>
    </comment>
    <comment ref="E21" authorId="0" shapeId="0" xr:uid="{31AD9AAF-D0DF-4A8A-A81F-090868F4B927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22" authorId="0" shapeId="0" xr:uid="{7C8C608A-A7EE-4604-B19B-C870E5773642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praktické výuky pro tuto kategorii
</t>
        </r>
      </text>
    </comment>
    <comment ref="E22" authorId="0" shapeId="0" xr:uid="{E47B9427-B685-4EA2-9A9A-907F0B8EA183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24" authorId="0" shapeId="0" xr:uid="{8D1045C6-2CC4-40BC-9AC2-742F7166053F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součtový řádek
uvádí počet hodin, které jsou zapotřebí ke zpracování videa za účelem celé nebo částečné výuky formou předtočených hodin nebo e-learningu v rámci kurzu CŽV</t>
        </r>
      </text>
    </comment>
    <comment ref="G24" authorId="0" shapeId="0" xr:uid="{71DDF911-233C-4398-85FA-8ECB1722EA1B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koeficient náročnosti ostatních pracovníků podílejících se na realizaci kurzu = 1</t>
        </r>
      </text>
    </comment>
    <comment ref="D25" authorId="0" shapeId="0" xr:uid="{309AF8AA-8CAC-471F-9734-5C5F96C9E018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praktické výuky pro tuto kategorii
</t>
        </r>
      </text>
    </comment>
    <comment ref="E25" authorId="0" shapeId="0" xr:uid="{DF74BD62-6706-40CF-A2EE-C8825762031B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26" authorId="0" shapeId="0" xr:uid="{F1C47CCC-7098-42CB-8F73-5C23EBC65F76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praktické výuky pro tuto kategorii
</t>
        </r>
      </text>
    </comment>
    <comment ref="E26" authorId="0" shapeId="0" xr:uid="{82026938-1F18-485F-A95B-05E86E68CCEA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  <comment ref="D27" authorId="0" shapeId="0" xr:uid="{CB26E806-028B-403A-BBC3-46C74A81E61A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počet hodin praktické výuky pro tuto kategorii
</t>
        </r>
      </text>
    </comment>
    <comment ref="E27" authorId="0" shapeId="0" xr:uid="{C0E5C896-FC36-4A62-8E61-AC8F6B5BB42C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předpokládanou hodinou mzdu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Šiková Iveta</author>
  </authors>
  <commentList>
    <comment ref="C3" authorId="0" shapeId="0" xr:uid="{028A6E7F-222C-477F-AB85-C3846C4C3533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název fakulty nebo součásti</t>
        </r>
      </text>
    </comment>
    <comment ref="E3" authorId="0" shapeId="0" xr:uid="{8230216C-490B-494B-AA08-F44C77D955EC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název fakulty nebo součásti</t>
        </r>
      </text>
    </comment>
    <comment ref="C4" authorId="0" shapeId="0" xr:uid="{61F078CC-0EA2-4F28-87E2-777AF38A67DF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Šiková Iveta:
uveďte název nákladového střediska/ katedry
</t>
        </r>
      </text>
    </comment>
    <comment ref="E4" authorId="0" shapeId="0" xr:uid="{A2D45DFC-603C-4F73-B8A2-CAE92DC9EA64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uveďte název nákladového středisko/ katedry
</t>
        </r>
      </text>
    </comment>
    <comment ref="B6" authorId="0" shapeId="0" xr:uid="{829616B4-F7CF-4543-B603-773009CF11DC}">
      <text>
        <r>
          <rPr>
            <b/>
            <sz val="9"/>
            <color indexed="81"/>
            <rFont val="Tahoma"/>
            <family val="2"/>
            <charset val="238"/>
          </rPr>
          <t>Šiková Iveta:
položka se v současné době nevypisuje</t>
        </r>
        <r>
          <rPr>
            <sz val="9"/>
            <color indexed="81"/>
            <rFont val="Tahoma"/>
            <family val="2"/>
            <charset val="238"/>
          </rPr>
          <t xml:space="preserve">
kurz CŽV - činnost, v níž bude kurz realizován je v současné době předmětem diskuze
</t>
        </r>
      </text>
    </comment>
    <comment ref="C6" authorId="0" shapeId="0" xr:uid="{07F04F41-8BA1-4418-BC8F-01956BBD5182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jednotný centrální číselník KZF od roku 2024
zatím uveďte stávající dle zvyklosti fakulty nebo součásti</t>
        </r>
      </text>
    </comment>
    <comment ref="E6" authorId="0" shapeId="0" xr:uid="{423E20C7-9C71-4300-8490-4FCBA1E422F3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jednotný centrální číselník KZF od roku 2024
zatím uveďte stávající dle zvyklosti fakulty nebo součásti</t>
        </r>
      </text>
    </comment>
    <comment ref="C7" authorId="0" shapeId="0" xr:uid="{CB0D9CF1-1252-40EF-91AD-B641A2EB96C8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jednotný centrální číselník Zakázek se předpokládá od roku 2024, po té co bude předložen a odsouhlasen napříč univerzitou.
zatím uveďte stávající dle zvyklosti fakulty nebo součásti</t>
        </r>
      </text>
    </comment>
    <comment ref="E7" authorId="0" shapeId="0" xr:uid="{1A11BE1B-2A73-4989-A06D-37E08643A160}">
      <text>
        <r>
          <rPr>
            <b/>
            <sz val="9"/>
            <color indexed="81"/>
            <rFont val="Tahoma"/>
            <family val="2"/>
            <charset val="238"/>
          </rPr>
          <t>Šiková Iveta:</t>
        </r>
        <r>
          <rPr>
            <sz val="9"/>
            <color indexed="81"/>
            <rFont val="Tahoma"/>
            <family val="2"/>
            <charset val="238"/>
          </rPr>
          <t xml:space="preserve">
jednotný centrální číselník Zakázek se předpokládá od roku 2024, po té co bude předložen a odsouhlasen napříč univerzitou.
zatím uveďte stávající dle zvyklosti fakulty nebo součásti</t>
        </r>
      </text>
    </comment>
  </commentList>
</comments>
</file>

<file path=xl/sharedStrings.xml><?xml version="1.0" encoding="utf-8"?>
<sst xmlns="http://schemas.openxmlformats.org/spreadsheetml/2006/main" count="206" uniqueCount="146">
  <si>
    <t xml:space="preserve">Z pohledu cenotvorby MC je zavedena jednotná centrální metodika, která má za cíl prokázat za pomocí kalkulace úplné vlastní náklady, vztahující se k výpočtu ceny kurzu s přepočtem na minimální počet účastníků CŽV. </t>
  </si>
  <si>
    <r>
      <t>·</t>
    </r>
    <r>
      <rPr>
        <sz val="7"/>
        <color theme="1"/>
        <rFont val="Calibri"/>
      </rPr>
      <t xml:space="preserve">         </t>
    </r>
    <r>
      <rPr>
        <sz val="11"/>
        <color theme="1"/>
        <rFont val="Calibri"/>
      </rPr>
      <t>V případě, že bude kurz naplněn větším množstvím uchazečů bez dalších nákladů, pak je tento příjem považován za příjem fakulty či součástí a řídí se pravidly fakulty či součásti pořádající daný kurz. Režie za každého účastníka, která má být odvedena ve prospěch RUK se vztahuje na každého účastníka, který je do kurzu přihlášen.</t>
    </r>
  </si>
  <si>
    <r>
      <t>·</t>
    </r>
    <r>
      <rPr>
        <sz val="7"/>
        <color theme="1"/>
        <rFont val="Calibri"/>
      </rPr>
      <t xml:space="preserve">         </t>
    </r>
    <r>
      <rPr>
        <sz val="11"/>
        <color theme="1"/>
        <rFont val="Calibri"/>
      </rPr>
      <t xml:space="preserve">V případě, že kurz nebude naplněn minimálním počtem účastníků, je na vedení fakulty, zda tento kurz bude otevřen, i za předpokladu, že bude ztrátový. </t>
    </r>
  </si>
  <si>
    <t>Kalkulace obsahuje tři základní listy, které jsou vzájemně provázány.</t>
  </si>
  <si>
    <t>Každý list ve sloupci A obsahuje významový sloupec pro snazší orientaci vyplňovaných buněk.</t>
  </si>
  <si>
    <t xml:space="preserve">Vyplňují se pouze žlutá pole. </t>
  </si>
  <si>
    <t xml:space="preserve">Komentáře v buňkách jsou nastaveny tak, aby dávaly informace o obsahové náplni buňky. </t>
  </si>
  <si>
    <t xml:space="preserve">Hodnoty se mezi listy vzájemně přenášejí. </t>
  </si>
  <si>
    <t xml:space="preserve">Přenášené hodnoty lze editovat vždy pouze přes žlutá pole. </t>
  </si>
  <si>
    <t>Kalkulaci lze rozšířit o další navazující dokumenty dle zvyklostí fakult a součástí.</t>
  </si>
  <si>
    <t>POZN.:</t>
  </si>
  <si>
    <t>Studenti, kteří si daný kurz vyberou jako volitelný předmět se do kalkulace započítávají, avšak jejich "účastnický poplatek"" je hrazen ze základního zdroje financování - tj. příspěvek, či jiná účelová dotace nebo dar. V takovém případě není studentovi vydán certifikát o absolvování kurzu CŽV, neboť volitelný předmět je součástí akreditovaného studia, které je zakončeno titulem.</t>
  </si>
  <si>
    <t xml:space="preserve">Pokud by student měl zájem o vystavení certifikátu, má možnost zažádat si zpětně o jeho vydání za poplatek. </t>
  </si>
  <si>
    <t xml:space="preserve">Tisk kalkulace je přednastaven, ale možnosti ke změně k tisku nejsou nijak omezené. </t>
  </si>
  <si>
    <t>Vzorce nejsou pro přechodné období do nastavení konečné verze uzamčené.</t>
  </si>
  <si>
    <r>
      <rPr>
        <b/>
        <sz val="11"/>
        <color rgb="FF000000"/>
        <rFont val="Calibri"/>
      </rPr>
      <t>1.</t>
    </r>
    <r>
      <rPr>
        <b/>
        <sz val="7"/>
        <color rgb="FF000000"/>
        <rFont val="Calibri"/>
      </rPr>
      <t xml:space="preserve">       </t>
    </r>
    <r>
      <rPr>
        <b/>
        <sz val="11"/>
        <color rgb="FF000000"/>
        <rFont val="Calibri"/>
      </rPr>
      <t>List nazvaný „kalkulace CŽV s příručkou“ nese základní informace o:</t>
    </r>
  </si>
  <si>
    <r>
      <t>a.</t>
    </r>
    <r>
      <rPr>
        <sz val="7"/>
        <color theme="1"/>
        <rFont val="Calibri"/>
      </rPr>
      <t xml:space="preserve">       </t>
    </r>
    <r>
      <rPr>
        <sz val="11"/>
        <color theme="1"/>
        <rFont val="Calibri"/>
      </rPr>
      <t>pořadateli kurzu v rámci CŽV s MC – s následným označením zdroje financování</t>
    </r>
  </si>
  <si>
    <r>
      <t>b.</t>
    </r>
    <r>
      <rPr>
        <sz val="7"/>
        <color theme="1"/>
        <rFont val="Calibri"/>
      </rPr>
      <t xml:space="preserve">       </t>
    </r>
    <r>
      <rPr>
        <sz val="11"/>
        <color theme="1"/>
        <rFont val="Calibri"/>
      </rPr>
      <t xml:space="preserve">termínu a délce konání </t>
    </r>
  </si>
  <si>
    <r>
      <t>c.</t>
    </r>
    <r>
      <rPr>
        <sz val="7"/>
        <color theme="1"/>
        <rFont val="Calibri"/>
      </rPr>
      <t xml:space="preserve">       </t>
    </r>
    <r>
      <rPr>
        <sz val="11"/>
        <color theme="1"/>
        <rFont val="Calibri"/>
      </rPr>
      <t>předpokládané organizační a provozní náklady přímé i nepřímé (režii)</t>
    </r>
  </si>
  <si>
    <r>
      <t>d.</t>
    </r>
    <r>
      <rPr>
        <sz val="7"/>
        <color theme="1"/>
        <rFont val="Calibri"/>
      </rPr>
      <t xml:space="preserve">       </t>
    </r>
    <r>
      <rPr>
        <sz val="11"/>
        <color theme="1"/>
        <rFont val="Calibri"/>
      </rPr>
      <t xml:space="preserve">přepočet režie na 1 účastníka různého typu </t>
    </r>
  </si>
  <si>
    <r>
      <t>e.</t>
    </r>
    <r>
      <rPr>
        <sz val="7"/>
        <color theme="1"/>
        <rFont val="Calibri"/>
      </rPr>
      <t xml:space="preserve">       </t>
    </r>
    <r>
      <rPr>
        <sz val="11"/>
        <color theme="1"/>
        <rFont val="Calibri"/>
      </rPr>
      <t>poplatek pro účastníka různého typu</t>
    </r>
  </si>
  <si>
    <r>
      <t>2.</t>
    </r>
    <r>
      <rPr>
        <b/>
        <sz val="7"/>
        <color theme="1"/>
        <rFont val="Calibri"/>
      </rPr>
      <t xml:space="preserve">       </t>
    </r>
    <r>
      <rPr>
        <b/>
        <sz val="11"/>
        <color theme="1"/>
        <rFont val="Calibri"/>
      </rPr>
      <t xml:space="preserve">List nazvaný „List pro výpočet mzdových nákladů“ lze vyplňovat sumárně průměrnou hodnotou pro každý typ vykonávané činnosti. </t>
    </r>
  </si>
  <si>
    <r>
      <t>3.</t>
    </r>
    <r>
      <rPr>
        <b/>
        <sz val="7"/>
        <color theme="1"/>
        <rFont val="Calibri"/>
      </rPr>
      <t xml:space="preserve">       </t>
    </r>
    <r>
      <rPr>
        <b/>
        <sz val="11"/>
        <color theme="1"/>
        <rFont val="Calibri"/>
      </rPr>
      <t xml:space="preserve">List nazvaný „podpisové pravomoci“ kurzu CŽV slouží jako „pověření“ pro nakládání s finančními prostředky z poplatků za kurz CŽV z pohledu Zákona o finanční kontrole. Je-li kurz placen současně z dalších účelových zdrojů, které má UK resp. pořádající fakulta či součást k dispozici, je nutné, aby schvalovatelé byli totožní. </t>
    </r>
  </si>
  <si>
    <t>PŘIPOMÍNKY A NÁMĚTY UVEĎTE DO JEDNOTLIVÝCH LISTŮ</t>
  </si>
  <si>
    <t>NÁVOD</t>
  </si>
  <si>
    <t>Univerzita Karlova</t>
  </si>
  <si>
    <t>Fakulta nebo součást - jedinečný identifikátor ve vztahu k zaměstnaneckému poměru realizátora kurzu</t>
  </si>
  <si>
    <t xml:space="preserve">Fakulta / Součást (FaS) </t>
  </si>
  <si>
    <t>Nákladové středisko - jedinečný identifikátor realizátora a garanta kurzu CŽV</t>
  </si>
  <si>
    <t xml:space="preserve">Nákladové středisko (NS): </t>
  </si>
  <si>
    <t>Rok zahájení kurzu - jedinečný identifikátor v souladu se schválením vzniku a roku zahájením kurzu - uvádí se rok zahájení
v případě, že se bude kurz periodicky opakovat bez vazby na schvalovací proces, bude ponechán rok zahájení ve vazbě na první schválení
v případě, že se kurz bude opětovně schvalovat, bude se rok vzniku a zahájení měnit, a to v závislosti na roku schválení a opětovného prvního zahájení</t>
  </si>
  <si>
    <t>Rok zahájení kurzu CŽV</t>
  </si>
  <si>
    <t xml:space="preserve">Kód zdroje financování  - jedinečný identifikátor pro typ příjmu v návaznosti na "poskytovatele / odběratele" napříč univerzitou - stanovuje ekonomický odbor dané součásti.
Pozn.: k vyplnění až od roku 2024 nebo 2025, dle skutečnosti, kdy se předpokládá přechod fakulty či součásti na jednotné číselníky finančních zdrojů dle jednotné centrální metodiky 
U kurzů CŽV jsou "odběratelé" účastníci kurzu CŽV, kteří se řádně zapíší do předmětného kurzu, avšak nejsou studenty. Jedná se o ostatní veřejnost. 
Pozn.:
Studenti, kteří si daný kurz vyberou jako volitelný předmět se do kalkulace započítavají, avšak jejich "účastnický poplatek" je hrazen ze základního zdroje financování - tj. příspěvek, či jiná dotace. V takovém případě není studentovi vydán certifikát o absolvování kurzu CŽV, neboť volný předmět je součástí akreditovaného studia, které je zakončeno titulem.
v případě, že by student měl zájem o vystavení certifikátu, má možnost zažádat si zpětně o jeho vydání. </t>
  </si>
  <si>
    <t>Kód zdroje financování (KZF)</t>
  </si>
  <si>
    <t>Zakázka - jedinečný identifikátor pro sledování jmenovité akce napříč univerzitou - zakázku stanovuje ekonomický odbor dané součásti.
Pozn.: v roce 2024 se předpokládá celouniverzitní struktutované číslo zakázky</t>
  </si>
  <si>
    <t>Zakázka (ZAK)</t>
  </si>
  <si>
    <r>
      <t xml:space="preserve">Kalkulace CŽV - microcredentials - </t>
    </r>
    <r>
      <rPr>
        <b/>
        <sz val="12"/>
        <rFont val="Arial CE"/>
        <charset val="238"/>
      </rPr>
      <t>s/bez možnosti předtočených přednášek či e-learningu</t>
    </r>
  </si>
  <si>
    <t>KALKULACE CŽV S KOMENTÁŘI</t>
  </si>
  <si>
    <t>prezenční forma studia v počtu</t>
  </si>
  <si>
    <t>vymezení obsahu - NÁVOD</t>
  </si>
  <si>
    <t>Název kurzu CŽV + číslo registrace označuje přesnou identifikaci schváleného kurzu CŽV v rámci microcredentails a je z pohledu výkaznictví tzv. registračním číslem "projektu"</t>
  </si>
  <si>
    <t>název  kurzu CŽV - microcredentials + číslo registrace</t>
  </si>
  <si>
    <t xml:space="preserve">Termín konání                      </t>
  </si>
  <si>
    <t>první den :</t>
  </si>
  <si>
    <t xml:space="preserve">poslední den :    </t>
  </si>
  <si>
    <t xml:space="preserve">místo konání představuje místo, kde prezenční kurz CŽV probíhá
v případě smíšené formy výuky ve smyslu fyzických i předtočených přednášek či e-learningu se uvede místo i poznámka o smíšené formě </t>
  </si>
  <si>
    <t>Místo konání</t>
  </si>
  <si>
    <t>Organizační a provozní náklady včetně nepřímých nákladů a plánovaného zisku - jedná se o položky, které se plánují v rámci daného kurzu CŽV - tento řádek je součtovým řádkem 
1. přímých nákladů 
4. mzdových nákladů + fondu náhrad
5. zákonných odvodů + tvorby sociálního fondu
6. provozní a správní režie
7. Vnitrovýkonů 
 8. zisku</t>
  </si>
  <si>
    <t>Organizační a provozní náklady včetně nepřímých nákladů, vnitrovýkonů a plánovaného zisku</t>
  </si>
  <si>
    <t>Organizační a provozní náklady včetně nepřímých nákladů, vnitrovýkonů a plánovaného zisku - jsou položky přímo související s realizací kurzu CŽV; jsou to náklady, které bude realizátor kurzu CŽV nebo jeho fakulta či součást objednávat u externího dodavatele</t>
  </si>
  <si>
    <t>1 - Přímé náklady bez osobních nákladů</t>
  </si>
  <si>
    <t>nákup spotřebního materiálu (kancelářské potřeby, ...)</t>
  </si>
  <si>
    <t>náklady dodavatelského charakteru (pronájem prostor, služby, lektor …)</t>
  </si>
  <si>
    <t>náklady spojené s vydáním certifikátu</t>
  </si>
  <si>
    <t>ostatní přímé náklady (poštovné, telefony, …)</t>
  </si>
  <si>
    <t xml:space="preserve">vícenáklady - představují rezervu na přímé náklady a jejich výše se odvíjí libovolných procentem, avšak max. do výše 5% </t>
  </si>
  <si>
    <t>vícenáklady  (procentuální podíl přímých nákladů)</t>
  </si>
  <si>
    <t>Mzdy lektorů - představují hlavní nákladovou složku, od níž se odvíjí hodnota kurzu. Pomocné přehledové tabulky v horní části kalkulace mají vystihnout personální zátěž ve vztahu k časovému fondu a finančnímu zatížení
mzdy se budou dělit dle zapojení vlastních zaměstnanců a externích spolupracovníků s nimiž budou sjednány dohody</t>
  </si>
  <si>
    <t>2 - Mzdy lektorů a ostatních zaměstnanců přímo se podílejících na realizaci kurzu CŽV</t>
  </si>
  <si>
    <t xml:space="preserve">         z toho:   a) interní zaměstnanci</t>
  </si>
  <si>
    <t xml:space="preserve">                        b) dohody - spolupracovníci s odvodem zákon. pojištění</t>
  </si>
  <si>
    <t>celkové přímé náklady ↓</t>
  </si>
  <si>
    <t xml:space="preserve">                        c) dohody - spolupracovníci bez odvodu zákon. pojištění</t>
  </si>
  <si>
    <t>Fond náhrad - představuje výši hodnoty náhrady za dovolenou či dobu v pracovní nechopnosti, která je adekvátní k pracovnímu úvazku a zdroji financování a dále slouží k rezervě hodinové mzdy či zvýšenému počtu hodin</t>
  </si>
  <si>
    <t>3 - Fond náhrad (10 % z ř. 2a)</t>
  </si>
  <si>
    <t>4 - Mzdy + fond náhrad (ř. 2 + ř. 3)</t>
  </si>
  <si>
    <t>5 - Zákonné odvody + tvorba SF (sociálního fondu)</t>
  </si>
  <si>
    <t>režie přepočtená na 1 externího účastníka</t>
  </si>
  <si>
    <t>režie přepočtená na 1 účastníka = cena poplatku studenta UK, nebo účastníka kurzu s "dotací" nebo jinou státní podporou</t>
  </si>
  <si>
    <t>režie přepočtená na 1 účastníka = cena poplatku studenta UK, který dodatečně žádá o vydání certifikátu</t>
  </si>
  <si>
    <t xml:space="preserve">       z toho:   a)  zdravotní pojištění  (9 % z  ř. 2a, 2b a 3)</t>
  </si>
  <si>
    <t xml:space="preserve">                      b)  sociální pojištění    (24,8 % z  ř. 2a, 2b a 3)</t>
  </si>
  <si>
    <t xml:space="preserve">                      c)  pojištění zaměstanců  (0,42 % z  ř. 2a, 2b a 3)</t>
  </si>
  <si>
    <t>Tvorba sociálního fondu - v souvislosti s konsolidačním balíčkem od 1. 1. 2024 ve výši 1% hrubých mezd pro všechny FaS</t>
  </si>
  <si>
    <t xml:space="preserve">                      d)  1% sociální fond (od 1. 1. 2024 všichni)</t>
  </si>
  <si>
    <t>Provozní režie - představuje tzv přímo nevyčíslitelné náklady pracoviště organizátora a fakulty či součásti.
Je vypočtena procentuálním podílem věcných a mzdových nákladů a ve svém důsledku zatěžuje ostatní provozněrežijní střediska fakulty či součásti.
Minimální hranice provozní režie je stanovena na 5%.
Provozní režie bude převedena poměrově na pracoviště organizátora a režijní střediska fakulty nebo součásti, kterých se pořání kurzu CŽV bezprostředně dotknou.
Neměla by přesáhnout v součtu 15% přímých nákladů, ale je v kompetenci fakulty či součásti s ohledem na výši režie obecně</t>
  </si>
  <si>
    <t>6 - Provozní režie (min. 5% z ř.1; 4 a 5)</t>
  </si>
  <si>
    <t>Správní režie je stanovena na 5% a představuje - tzv. přímo nevyčíslitelné náklady RUK a Masarykovy univerzity v Brně, jako správce databáze certifikací. 
Je vypočtena procentuálním podílem věcných a mzdových nákladů a ve svém důsledku zatěžuje správu IS a metodického řízení.
Správní režie bude převedena poměrově na  režijní rektorátní střediska Univerzity vnitrodokladem typu B. Dohodnuté limity - minimální částka 100Kč, maximální částka 5 000Kč na jednoho účastníka</t>
  </si>
  <si>
    <t xml:space="preserve">     Správní režie - pevně stanovena   (5 % z ř.1; 4 a 5)        </t>
  </si>
  <si>
    <t>Vnitrovýkony - představují možnost zapojení spolupráce ostatních fakult a součástí UK v rámci vnitrovýkonů, spojených s daným kurzem CŽV
podmínkou vynitrovýkonu je evidence výkaznictví ve stejné zakázce a kódu zdroje financování. Má se na mysli evidence spotřebovaných externích nákladů a položky vnitrovýnosu.</t>
  </si>
  <si>
    <t xml:space="preserve">  7 - Vnitrovýkony</t>
  </si>
  <si>
    <t>Zisk - je v kompetenci pořádajícího střediska příp. fakulty či součásti.
Zisk je nutné plánovat tehdy, pokud má pořádající středisko zájem hradit občerstvení pouze přednášejícím / lektorům či jinak zainteresovaným hostům a nechce tyto náklady vyčíslovat na daňových dokladech účastníkům.
Náklady na občerstvení "vybraným osobám" nesmí překročit 70% plánovaného zisku 
Pokud takovéto náklady nejsou plánovány uvede se 0,- Kč.</t>
  </si>
  <si>
    <t>8 - Zisk</t>
  </si>
  <si>
    <t>Plánované příjmy snižující cenu základního poplatku - představují hodnotu o níž se v konečném důsledku sníží cena poplatku pro účastníka kurzu</t>
  </si>
  <si>
    <t>Plánované příjmy snižující cenu základního poplatku</t>
  </si>
  <si>
    <t>pokud uveřejňujeme na studijních materiálech logo firem nebo jakoukoukoliv reklamu je výnos z této reklamy příjem snižujícím cenu základnícho poplatku kurzu CŽV</t>
  </si>
  <si>
    <t xml:space="preserve">z reklamy ve studijních materiálech </t>
  </si>
  <si>
    <t>příspěvek sponzorů</t>
  </si>
  <si>
    <t xml:space="preserve">Plánovaný počet účastníků - představuje nejvyšší počet prezenčních uchazečů, pro který je vymezana učebna resp. výuková místnost resp. takový počet uchazečů, pro které se kurz zamýšlí  </t>
  </si>
  <si>
    <t>Plánovaný počet účastníků všech účastníků včetně studentů</t>
  </si>
  <si>
    <t>POPLATEK PRO ÚČASTNÍKA CŽV</t>
  </si>
  <si>
    <t>POPLATEK STUDENTA UK A "DOTOVANÉHO ÚČASTNÍKA"</t>
  </si>
  <si>
    <t>DODATEČNÝ POPLATEK STUDENTA UK</t>
  </si>
  <si>
    <t>POPLATEK NA ÚČASTNÍKY BEZ DOTACE JE PŘEDMĚTEM DPH S OSVOBOZENÝM PLNĚNÍM BEZ NÁROKU NA ODPOČET - ČINNOST HLAVNÍ, EKONOMICKÁ, HOSPODÁŘSKÁ
POPLATEK NA ÚČASTNÍKY S DOTACÍ NA STUDENTA UK NEJSOU PŘEDMĚTEM DANĚ - ČINNOST HLAVNÍ, NEEKONOMICKÁ, NEHOSPODÁŘSKÁ</t>
  </si>
  <si>
    <r>
      <t xml:space="preserve">Základní část účastnického poplatku  </t>
    </r>
    <r>
      <rPr>
        <b/>
        <sz val="10"/>
        <color indexed="10"/>
        <rFont val="Calibri"/>
      </rPr>
      <t xml:space="preserve">= poplatek za přihlášku </t>
    </r>
    <r>
      <rPr>
        <b/>
        <sz val="10"/>
        <rFont val="Calibri"/>
      </rPr>
      <t xml:space="preserve">na 1 účastníka </t>
    </r>
  </si>
  <si>
    <t>Přefakturovávané náklady</t>
  </si>
  <si>
    <t>Vedlejší část účastnického poplatku  (vztaženo na 1 účastníka)</t>
  </si>
  <si>
    <t xml:space="preserve">       z toho:     a)  ubytování  na celou dobu akce  (bez DPH)</t>
  </si>
  <si>
    <t xml:space="preserve">                      b)  strava na celou dobu akce   (bez DPH)</t>
  </si>
  <si>
    <t>Účastnický poplatek na 1 účastníka (bez DPH)</t>
  </si>
  <si>
    <t>Účastnický poplatek na 1 účastníka (včetně  DPH)</t>
  </si>
  <si>
    <t>podpisové vzory se vypisují na samostatném listu - podpisové pravomoci kurzu CŽV</t>
  </si>
  <si>
    <t>Podpisové vzory osob oprávněných k disponování s účelovými prostředky - viz list podpisové pravomoci kurzu CŽV</t>
  </si>
  <si>
    <t xml:space="preserve">Schválení realizace kurzu CŽV </t>
  </si>
  <si>
    <t>vedoucí pracoviště</t>
  </si>
  <si>
    <t>podpis</t>
  </si>
  <si>
    <t>kvestor / tajemník fakulty</t>
  </si>
  <si>
    <t>Datum předání kalkulace vč. všech podkladů k realiazci kurzu CŽV:</t>
  </si>
  <si>
    <t xml:space="preserve">Datum schválení: </t>
  </si>
  <si>
    <t>list pro výpočet mzdových nákladů</t>
  </si>
  <si>
    <t>vymezení obsahu - kuchařka</t>
  </si>
  <si>
    <t>vyplňují se pouze žlutá pole</t>
  </si>
  <si>
    <t>součtová hodnota</t>
  </si>
  <si>
    <t>kontrolní součet mzdových položek</t>
  </si>
  <si>
    <r>
      <t xml:space="preserve">počet přednáškových hodin - představuje hodiny, které lektor fyzicky přednáší
předpokládaná hodinová mzda - uvádí se předpokládaná hrubá mzda lektorů - zaměstnanců v rámci pracovního vztahu, nebo dohod o provedení práce či dohod o činnosti
koeficient náročnosti nebo-li koeficient na přepočet hodin - představuje časovou náročnost přípravy na hodinu přednášky
</t>
    </r>
    <r>
      <rPr>
        <i/>
        <sz val="11"/>
        <color theme="1"/>
        <rFont val="Calibri"/>
        <family val="2"/>
        <charset val="238"/>
        <scheme val="minor"/>
      </rPr>
      <t>je-li přednáška realizovaná pouze formou předtočených hodin nebo formou e-learnigu, do počtu podin přednášek se uvede 0
je-li přednáška realizována kombinovaně, a to formou fyzických i předtočených či e-learningových hodin, do počtu hodin přednášek se uvedou pouze hodiny fyzických přednášek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</si>
  <si>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počet hodin přednášek + předpokládaná hodinová mzda lektora, případně více lektorů</t>
  </si>
  <si>
    <t>koeficient náročnosti / koeficient přepočtených hodin</t>
  </si>
  <si>
    <t>interní zaměstnanci - pracovní úvazek - řádek kalkulace 2 a)</t>
  </si>
  <si>
    <t>dohoda - spolupracovníci s odvodem zákonného pojištění - řádek kalkulace 2 b)</t>
  </si>
  <si>
    <t>dohoda - spolupracovníci bez odvodu zákonného pojištění - řádek kalkulace 2 c)</t>
  </si>
  <si>
    <t xml:space="preserve">počet hodin - cvičení / semináře - představuje hodiny, které lektor fyzicky stráví na cvičeních a seminářích
předpokládaná hodiná mzda - uvádí se předpokládaná hrubá mzda lektorů - zaměstnanců v rámci pracovního vztahu, nebo dohod o provedení práce či dohod o činnosti
koeficient náročnosti neboli koeficient na přepočet hodin - představuje časovou náročnost přípravy na hodinu cvičení a seminářů
</t>
  </si>
  <si>
    <t xml:space="preserve">počet hodin - cvičení / semináře + předpokládaná hodinová mzda lektora, případně více lektorů </t>
  </si>
  <si>
    <t>počet hodin praktické výuky - představuje hodiny, které lektor fyzicky stráví při praktické výuce
předpokládaná hodinová mzda - uvádí se předpokládaná hrubá mzda lektorů - zaměstnanců v rámci pracovního vztahu, nebo dohod o provedení práce či dohod o činnosti
koeficient náročnosti neboli koeficient na přepočet hodin - představuje časovou náročnost přípravy na praktickou výukovou hodinu</t>
  </si>
  <si>
    <t xml:space="preserve">počet hodin praktické výuky + předpokládaná hodinová mzda lektora, případně více lektorů </t>
  </si>
  <si>
    <t>počet hodin pro kontrolu plnění povinností  představuje hodiny, které lektor fyzicky stráví při kontrole plnění povinností 
předpokládaná hodinová mzda - uvádí se předpokládaná hrubá mzda lektorů - zaměstnanců v rámci pracovního vztahu, nebo dohod o provedení práce či dohod o činnosti
koeficient na přepočet hodin - představuje časovou náročnost přípravy hodnocení a konzultací vztažených k individuálním jednáním s účastníky kurzu CŽV</t>
  </si>
  <si>
    <t>počet hodin pro kontrolu plnění povinností + průměrná hodinová mzda</t>
  </si>
  <si>
    <t xml:space="preserve">počet hodin pro předtočení přednášek nebo e-learningu - představuje hodiny, které lektor potřebuje k vytvoření videa
předpokládaná hodinová mzda - představuje předpokládanou hodinovu mzdu pro zpracování videa za účelem výuky formou předtočených hodin nebo e-learningu
koeficient náročnosti neboli koeficient na přepočet hodin - představuje časovou koeficient představuje náročnost přípravy videa ve vazbě na ostatní  přímé náklady spojené s natáčením
</t>
  </si>
  <si>
    <t>počet hodin pro předtočení přednášek nebo e-learningu</t>
  </si>
  <si>
    <t xml:space="preserve">počet hodin ostatních pracovníků podílejících se přímo na realizaci kurzu
předpokládaná hodinová mzda - představuje předpokládanou hodinovu mzdu ostatních pracovníků potřebných pro realizaci kurzu
koeficient náročnosti neboli koeficient na přepočet hodin = 1
</t>
  </si>
  <si>
    <t>podpisové pravomoci kurzu CŽV</t>
  </si>
  <si>
    <t>ŠEDÉ BUŇKY SE VYPLNÍ SAMY PŘI VYPLNĚNÍ ÚVODNÍHO LISTU</t>
  </si>
  <si>
    <r>
      <t xml:space="preserve">Kód zdroje financování  - jedinečný identifikátor pro typ příjmu v návaznosti na "poskytovatele / odběratele" napříč univerzitou - stanovuje ekonomický odbor dané součásti.
</t>
    </r>
    <r>
      <rPr>
        <b/>
        <sz val="11"/>
        <color theme="1"/>
        <rFont val="Calibri"/>
        <scheme val="minor"/>
      </rPr>
      <t xml:space="preserve">Pozn.: k vyplnění až od roku 2024 nebo 2025, dle skutečnosti, kdy se předpokládá přechod fakulty či součásti na jednotné číselníky finančních zdrojů dle jednotné centrální metodiky </t>
    </r>
    <r>
      <rPr>
        <sz val="11"/>
        <color theme="1"/>
        <rFont val="Calibri"/>
        <scheme val="minor"/>
      </rPr>
      <t xml:space="preserve">
U kurzů CŽV jsou "odběratelé" účastníci kurzu CŽV, kteří se řádně zapíší do předmětného kurzu, avšak nejsou studenty. Jedná se o ostatní veřejnost. 
Studenti, kteří si daný kurz vyberou jako volitelný předmět se do kalkulace započítavají, avšak jejich "účastnický poplatek" je hrazen ze základního zdroje financování - tj. příspěvek, či jiná dotace. V takovém případě není studentovi vydán certifikát o absolvování kurzu CŽV, neboť volný předmět je součástí akreditovaného studia, které je zakončeno titulem.
v případě, že by student měl zájem o vystavení certifikátu, má možnost zažádat si zpětně o jeho vydání. </t>
    </r>
  </si>
  <si>
    <t>Zakázka - jedinečný identifikátor pro sledování jmenovité akce napříč univerzitou - zakázku stanovuje ekonomický odbor dané součásti.
Pozn.: v roce 2025 se předpokládá celouniverzitní strukturované číslo zakázky</t>
  </si>
  <si>
    <t xml:space="preserve">Podpisové vzory osob oprávněných k disponování s účelovými prostředky </t>
  </si>
  <si>
    <t>Řešitel - příkazce operace :</t>
  </si>
  <si>
    <t>jméno:</t>
  </si>
  <si>
    <t>podpisový vzor</t>
  </si>
  <si>
    <t>Osoba zplnomocněná k podpisu v době nepřítomnosti řešitele - příkazce operace, z důvodu nemoci, dovolené, apod.</t>
  </si>
  <si>
    <t>1.</t>
  </si>
  <si>
    <t>2.</t>
  </si>
  <si>
    <t xml:space="preserve">Podpisové vzory osob oprávněných ke kontrole disponibility finančních prostředků  </t>
  </si>
  <si>
    <t>Správce rozpočtu :</t>
  </si>
  <si>
    <t>Osoba zplnomocněná k podpisu v době nepřítomnosti správce rozpočtu, z důvodu nemoci, dovolené, apod.</t>
  </si>
  <si>
    <t xml:space="preserve">Podpisové vzory osob oprávněných ke kontrole podpisových vzorů </t>
  </si>
  <si>
    <t>Hlavní účetní:</t>
  </si>
  <si>
    <t>Osoba zplnomocněná k podpisu v době nepřítomnosti hlavní účetní, z důvodu nemoci, dovolené,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</si>
</sst>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0.0%"/>
    <numFmt numFmtId="166" formatCode="#,##0\ &quot;Kč&quot;"/>
    <numFmt numFmtId="167" formatCode="dd/mm/\'yy"/>
  </numFmts>
  <fonts count="52"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</font>
    <font>
      <b/>
      <sz val="10"/>
      <name val="Arial CE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sz val="1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Arial CE"/>
    </font>
    <font>
      <b/>
      <i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1"/>
      <name val="Times New Roman CE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</font>
    <font>
      <b/>
      <i/>
      <sz val="10"/>
      <name val="Calibri"/>
    </font>
    <font>
      <b/>
      <sz val="10"/>
      <color indexed="12"/>
      <name val="Calibri"/>
    </font>
    <font>
      <sz val="10"/>
      <name val="Calibri"/>
    </font>
    <font>
      <b/>
      <sz val="10"/>
      <name val="Calibri"/>
    </font>
    <font>
      <b/>
      <sz val="11"/>
      <color theme="1"/>
      <name val="Calibri"/>
    </font>
    <font>
      <sz val="10"/>
      <color theme="1"/>
      <name val="Calibri"/>
    </font>
    <font>
      <b/>
      <sz val="10"/>
      <color indexed="10"/>
      <name val="Calibri"/>
    </font>
    <font>
      <b/>
      <sz val="10"/>
      <color theme="1"/>
      <name val="Calibri"/>
    </font>
    <font>
      <b/>
      <i/>
      <sz val="11"/>
      <name val="Calibri"/>
    </font>
    <font>
      <b/>
      <sz val="14"/>
      <name val="Calibri"/>
    </font>
    <font>
      <b/>
      <sz val="14"/>
      <color theme="1"/>
      <name val="Calibri"/>
    </font>
    <font>
      <sz val="11"/>
      <color theme="1"/>
      <name val="Calibri"/>
      <scheme val="minor"/>
    </font>
    <font>
      <b/>
      <sz val="11"/>
      <name val="Calibri"/>
    </font>
    <font>
      <sz val="11"/>
      <name val="Calibri"/>
    </font>
    <font>
      <b/>
      <sz val="11"/>
      <color theme="1"/>
      <name val="Calibri"/>
      <scheme val="minor"/>
    </font>
    <font>
      <b/>
      <sz val="12"/>
      <name val="Calibri"/>
    </font>
    <font>
      <sz val="7"/>
      <color theme="1"/>
      <name val="Calibri"/>
    </font>
    <font>
      <b/>
      <sz val="11"/>
      <color rgb="FF000000"/>
      <name val="Calibri"/>
    </font>
    <font>
      <b/>
      <sz val="7"/>
      <color rgb="FF000000"/>
      <name val="Calibri"/>
    </font>
    <font>
      <b/>
      <sz val="7"/>
      <color theme="1"/>
      <name val="Calibri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Dot">
        <color indexed="64"/>
      </bottom>
      <diagonal/>
    </border>
    <border>
      <left/>
      <right/>
      <top style="medium">
        <color indexed="64"/>
      </top>
      <bottom style="mediumDashDot">
        <color indexed="64"/>
      </bottom>
      <diagonal/>
    </border>
    <border>
      <left/>
      <right style="thin">
        <color indexed="64"/>
      </right>
      <top style="medium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Dot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/>
      <right style="medium">
        <color indexed="64"/>
      </right>
      <top style="medium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slantDashDot">
        <color auto="1"/>
      </top>
      <bottom/>
      <diagonal/>
    </border>
    <border>
      <left style="thin">
        <color indexed="64"/>
      </left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 style="slantDashDot">
        <color auto="1"/>
      </right>
      <top/>
      <bottom/>
      <diagonal/>
    </border>
    <border>
      <left/>
      <right/>
      <top/>
      <bottom style="slantDashDot">
        <color auto="1"/>
      </bottom>
      <diagonal/>
    </border>
    <border>
      <left style="medium">
        <color indexed="64"/>
      </left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 style="slantDashDot">
        <color auto="1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slantDashDot">
        <color auto="1"/>
      </bottom>
      <diagonal/>
    </border>
    <border>
      <left/>
      <right style="thin">
        <color indexed="64"/>
      </right>
      <top style="dotted">
        <color indexed="64"/>
      </top>
      <bottom style="slantDashDot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slantDashDot">
        <color auto="1"/>
      </bottom>
      <diagonal/>
    </border>
    <border>
      <left style="thin">
        <color indexed="64"/>
      </left>
      <right/>
      <top style="dotted">
        <color indexed="64"/>
      </top>
      <bottom style="slantDashDot">
        <color auto="1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slantDashDot">
        <color auto="1"/>
      </bottom>
      <diagonal/>
    </border>
    <border>
      <left style="medium">
        <color indexed="64"/>
      </left>
      <right/>
      <top style="slantDashDot">
        <color auto="1"/>
      </top>
      <bottom/>
      <diagonal/>
    </border>
    <border>
      <left/>
      <right style="thin">
        <color indexed="64"/>
      </right>
      <top style="slantDashDot">
        <color auto="1"/>
      </top>
      <bottom/>
      <diagonal/>
    </border>
    <border>
      <left style="thin">
        <color indexed="64"/>
      </left>
      <right style="medium">
        <color indexed="64"/>
      </right>
      <top style="slantDashDot">
        <color auto="1"/>
      </top>
      <bottom/>
      <diagonal/>
    </border>
    <border>
      <left style="medium">
        <color indexed="64"/>
      </left>
      <right/>
      <top style="slantDashDot">
        <color auto="1"/>
      </top>
      <bottom style="dotted">
        <color indexed="64"/>
      </bottom>
      <diagonal/>
    </border>
    <border>
      <left/>
      <right style="thin">
        <color indexed="64"/>
      </right>
      <top style="slantDashDot">
        <color auto="1"/>
      </top>
      <bottom style="dotted">
        <color indexed="64"/>
      </bottom>
      <diagonal/>
    </border>
    <border>
      <left style="thin">
        <color indexed="64"/>
      </left>
      <right/>
      <top style="slantDashDot">
        <color auto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slantDashDot">
        <color auto="1"/>
      </right>
      <top style="dotted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 style="medium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slantDashDot">
        <color auto="1"/>
      </left>
      <right style="dotted">
        <color auto="1"/>
      </right>
      <top style="slantDashDot">
        <color auto="1"/>
      </top>
      <bottom style="dotted">
        <color auto="1"/>
      </bottom>
      <diagonal/>
    </border>
    <border>
      <left style="dotted">
        <color auto="1"/>
      </left>
      <right style="slantDashDot">
        <color auto="1"/>
      </right>
      <top style="slantDashDot">
        <color auto="1"/>
      </top>
      <bottom style="dotted">
        <color auto="1"/>
      </bottom>
      <diagonal/>
    </border>
    <border>
      <left style="slantDashDot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slantDashDot">
        <color auto="1"/>
      </right>
      <top style="dotted">
        <color auto="1"/>
      </top>
      <bottom style="dotted">
        <color auto="1"/>
      </bottom>
      <diagonal/>
    </border>
    <border>
      <left style="slantDashDot">
        <color auto="1"/>
      </left>
      <right style="dotted">
        <color auto="1"/>
      </right>
      <top style="dotted">
        <color auto="1"/>
      </top>
      <bottom style="slantDashDot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slantDashDot">
        <color auto="1"/>
      </bottom>
      <diagonal/>
    </border>
    <border>
      <left style="dotted">
        <color auto="1"/>
      </left>
      <right style="slantDashDot">
        <color auto="1"/>
      </right>
      <top style="dotted">
        <color auto="1"/>
      </top>
      <bottom style="slantDashDot">
        <color auto="1"/>
      </bottom>
      <diagonal/>
    </border>
    <border>
      <left style="dotted">
        <color auto="1"/>
      </left>
      <right/>
      <top style="slantDashDot">
        <color auto="1"/>
      </top>
      <bottom style="dotted">
        <color auto="1"/>
      </bottom>
      <diagonal/>
    </border>
    <border>
      <left/>
      <right style="dotted">
        <color auto="1"/>
      </right>
      <top style="slantDashDot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/>
      <diagonal/>
    </border>
    <border>
      <left style="medium">
        <color indexed="64"/>
      </left>
      <right style="slantDashDot">
        <color indexed="64"/>
      </right>
      <top/>
      <bottom/>
      <diagonal/>
    </border>
    <border>
      <left style="medium">
        <color indexed="64"/>
      </left>
      <right style="slantDashDot">
        <color indexed="64"/>
      </right>
      <top/>
      <bottom style="double">
        <color indexed="64"/>
      </bottom>
      <diagonal/>
    </border>
    <border>
      <left style="medium">
        <color indexed="64"/>
      </left>
      <right style="slantDashDot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slantDashDot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slantDashDot">
        <color indexed="64"/>
      </right>
      <top/>
      <bottom style="medium">
        <color indexed="64"/>
      </bottom>
      <diagonal/>
    </border>
    <border>
      <left/>
      <right style="slantDashDot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slantDashDot">
        <color auto="1"/>
      </left>
      <right/>
      <top style="dotted">
        <color indexed="64"/>
      </top>
      <bottom style="dotted">
        <color indexed="64"/>
      </bottom>
      <diagonal/>
    </border>
    <border>
      <left style="slantDashDot">
        <color auto="1"/>
      </left>
      <right/>
      <top style="dotted">
        <color indexed="64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dotted">
        <color indexed="64"/>
      </bottom>
      <diagonal/>
    </border>
    <border>
      <left/>
      <right style="medium">
        <color indexed="64"/>
      </right>
      <top style="slantDashDot">
        <color auto="1"/>
      </top>
      <bottom/>
      <diagonal/>
    </border>
    <border>
      <left/>
      <right style="medium">
        <color indexed="64"/>
      </right>
      <top style="dotted">
        <color indexed="64"/>
      </top>
      <bottom style="slantDashDot">
        <color auto="1"/>
      </bottom>
      <diagonal/>
    </border>
    <border>
      <left/>
      <right style="medium">
        <color indexed="64"/>
      </right>
      <top style="slantDashDot">
        <color auto="1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6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3" fillId="0" borderId="5" xfId="1" applyFont="1" applyBorder="1" applyAlignment="1" applyProtection="1">
      <alignment vertical="center"/>
      <protection hidden="1"/>
    </xf>
    <xf numFmtId="0" fontId="0" fillId="0" borderId="7" xfId="0" applyBorder="1" applyAlignment="1">
      <alignment wrapText="1"/>
    </xf>
    <xf numFmtId="0" fontId="1" fillId="0" borderId="5" xfId="1" applyBorder="1" applyAlignment="1" applyProtection="1">
      <alignment vertical="center"/>
      <protection hidden="1"/>
    </xf>
    <xf numFmtId="0" fontId="1" fillId="0" borderId="0" xfId="1" applyAlignment="1" applyProtection="1">
      <alignment vertical="center"/>
      <protection hidden="1"/>
    </xf>
    <xf numFmtId="0" fontId="1" fillId="0" borderId="0" xfId="1" applyAlignment="1" applyProtection="1">
      <alignment vertical="center" wrapText="1"/>
      <protection hidden="1"/>
    </xf>
    <xf numFmtId="0" fontId="1" fillId="0" borderId="6" xfId="1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" fillId="0" borderId="0" xfId="2" applyAlignment="1" applyProtection="1">
      <alignment vertical="center" wrapText="1"/>
      <protection hidden="1"/>
    </xf>
    <xf numFmtId="0" fontId="1" fillId="0" borderId="6" xfId="2" applyBorder="1" applyAlignment="1" applyProtection="1">
      <alignment vertical="center"/>
      <protection hidden="1"/>
    </xf>
    <xf numFmtId="0" fontId="4" fillId="0" borderId="22" xfId="0" applyFont="1" applyBorder="1" applyAlignment="1" applyProtection="1">
      <alignment vertical="center"/>
      <protection hidden="1"/>
    </xf>
    <xf numFmtId="14" fontId="4" fillId="2" borderId="23" xfId="0" applyNumberFormat="1" applyFont="1" applyFill="1" applyBorder="1" applyAlignment="1" applyProtection="1">
      <alignment horizontal="center" vertical="center"/>
      <protection locked="0"/>
    </xf>
    <xf numFmtId="14" fontId="4" fillId="0" borderId="20" xfId="0" applyNumberFormat="1" applyFont="1" applyBorder="1" applyAlignment="1" applyProtection="1">
      <alignment horizontal="right" vertical="center" wrapText="1"/>
      <protection hidden="1"/>
    </xf>
    <xf numFmtId="14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left" vertical="center" inden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49" fontId="11" fillId="0" borderId="0" xfId="0" applyNumberFormat="1" applyFont="1" applyAlignment="1" applyProtection="1">
      <alignment horizontal="center"/>
      <protection hidden="1"/>
    </xf>
    <xf numFmtId="49" fontId="11" fillId="0" borderId="0" xfId="0" applyNumberFormat="1" applyFont="1" applyProtection="1">
      <protection locked="0"/>
    </xf>
    <xf numFmtId="0" fontId="0" fillId="2" borderId="34" xfId="0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0" xfId="0" applyFont="1" applyAlignment="1" applyProtection="1">
      <alignment horizontal="left" vertical="center" inden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16" fillId="0" borderId="77" xfId="0" applyFont="1" applyBorder="1" applyAlignment="1" applyProtection="1">
      <alignment horizontal="left" vertical="center" indent="1"/>
      <protection hidden="1"/>
    </xf>
    <xf numFmtId="167" fontId="4" fillId="0" borderId="78" xfId="0" applyNumberFormat="1" applyFont="1" applyBorder="1" applyAlignment="1" applyProtection="1">
      <alignment horizontal="left" vertical="center" indent="1"/>
      <protection locked="0"/>
    </xf>
    <xf numFmtId="167" fontId="4" fillId="0" borderId="78" xfId="0" applyNumberFormat="1" applyFont="1" applyBorder="1" applyAlignment="1" applyProtection="1">
      <alignment horizontal="left" vertical="center" indent="1"/>
      <protection hidden="1"/>
    </xf>
    <xf numFmtId="0" fontId="4" fillId="0" borderId="78" xfId="0" applyFont="1" applyBorder="1" applyAlignment="1" applyProtection="1">
      <alignment horizontal="left" vertical="center" indent="1"/>
      <protection hidden="1"/>
    </xf>
    <xf numFmtId="14" fontId="4" fillId="2" borderId="78" xfId="0" applyNumberFormat="1" applyFont="1" applyFill="1" applyBorder="1" applyAlignment="1" applyProtection="1">
      <alignment horizontal="left" vertical="center" indent="1"/>
      <protection hidden="1"/>
    </xf>
    <xf numFmtId="0" fontId="4" fillId="0" borderId="78" xfId="0" applyFont="1" applyBorder="1" applyAlignment="1" applyProtection="1">
      <alignment horizontal="right" vertical="center" wrapText="1"/>
      <protection hidden="1"/>
    </xf>
    <xf numFmtId="14" fontId="4" fillId="0" borderId="79" xfId="0" applyNumberFormat="1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5" xfId="1" applyFont="1" applyBorder="1" applyAlignment="1" applyProtection="1">
      <alignment horizontal="left" vertical="center" indent="1"/>
      <protection hidden="1"/>
    </xf>
    <xf numFmtId="0" fontId="12" fillId="0" borderId="5" xfId="0" applyFont="1" applyBorder="1" applyAlignment="1" applyProtection="1">
      <alignment horizontal="left" vertical="center" indent="1"/>
      <protection hidden="1"/>
    </xf>
    <xf numFmtId="0" fontId="0" fillId="0" borderId="0" xfId="0" applyAlignment="1" applyProtection="1">
      <alignment horizontal="center" vertical="center"/>
      <protection hidden="1"/>
    </xf>
    <xf numFmtId="4" fontId="0" fillId="0" borderId="0" xfId="0" applyNumberFormat="1"/>
    <xf numFmtId="0" fontId="0" fillId="0" borderId="0" xfId="0" applyAlignment="1">
      <alignment horizontal="right"/>
    </xf>
    <xf numFmtId="1" fontId="22" fillId="0" borderId="86" xfId="0" applyNumberFormat="1" applyFont="1" applyBorder="1" applyAlignment="1" applyProtection="1">
      <alignment horizontal="right" vertical="center" wrapText="1"/>
      <protection hidden="1"/>
    </xf>
    <xf numFmtId="0" fontId="0" fillId="0" borderId="19" xfId="0" applyBorder="1" applyAlignment="1">
      <alignment wrapText="1"/>
    </xf>
    <xf numFmtId="1" fontId="22" fillId="0" borderId="22" xfId="0" applyNumberFormat="1" applyFont="1" applyBorder="1" applyAlignment="1" applyProtection="1">
      <alignment vertical="center" wrapText="1"/>
      <protection hidden="1"/>
    </xf>
    <xf numFmtId="0" fontId="0" fillId="0" borderId="93" xfId="0" applyBorder="1" applyAlignment="1">
      <alignment wrapText="1"/>
    </xf>
    <xf numFmtId="1" fontId="22" fillId="0" borderId="96" xfId="0" applyNumberFormat="1" applyFont="1" applyBorder="1" applyAlignment="1" applyProtection="1">
      <alignment vertical="center" wrapText="1"/>
      <protection hidden="1"/>
    </xf>
    <xf numFmtId="0" fontId="0" fillId="0" borderId="101" xfId="0" applyBorder="1" applyAlignment="1">
      <alignment horizontal="right" wrapText="1"/>
    </xf>
    <xf numFmtId="1" fontId="22" fillId="0" borderId="103" xfId="0" applyNumberFormat="1" applyFont="1" applyBorder="1" applyAlignment="1" applyProtection="1">
      <alignment vertical="center" wrapText="1"/>
      <protection hidden="1"/>
    </xf>
    <xf numFmtId="1" fontId="22" fillId="0" borderId="17" xfId="0" applyNumberFormat="1" applyFont="1" applyBorder="1" applyAlignment="1" applyProtection="1">
      <alignment vertical="center" wrapText="1"/>
      <protection hidden="1"/>
    </xf>
    <xf numFmtId="1" fontId="22" fillId="0" borderId="86" xfId="0" applyNumberFormat="1" applyFont="1" applyBorder="1" applyAlignment="1" applyProtection="1">
      <alignment vertical="center" wrapText="1"/>
      <protection hidden="1"/>
    </xf>
    <xf numFmtId="0" fontId="0" fillId="0" borderId="44" xfId="0" applyBorder="1" applyAlignment="1">
      <alignment wrapText="1"/>
    </xf>
    <xf numFmtId="1" fontId="22" fillId="0" borderId="106" xfId="0" applyNumberFormat="1" applyFont="1" applyBorder="1" applyAlignment="1" applyProtection="1">
      <alignment vertical="center" wrapText="1"/>
      <protection hidden="1"/>
    </xf>
    <xf numFmtId="4" fontId="0" fillId="0" borderId="0" xfId="0" applyNumberFormat="1" applyAlignment="1">
      <alignment horizontal="right" wrapText="1"/>
    </xf>
    <xf numFmtId="4" fontId="0" fillId="0" borderId="0" xfId="0" applyNumberFormat="1" applyAlignment="1">
      <alignment wrapText="1"/>
    </xf>
    <xf numFmtId="0" fontId="0" fillId="0" borderId="20" xfId="0" applyBorder="1" applyAlignment="1">
      <alignment wrapText="1"/>
    </xf>
    <xf numFmtId="0" fontId="0" fillId="0" borderId="34" xfId="0" applyBorder="1" applyAlignment="1">
      <alignment wrapText="1"/>
    </xf>
    <xf numFmtId="0" fontId="5" fillId="2" borderId="127" xfId="1" applyFont="1" applyFill="1" applyBorder="1" applyAlignment="1" applyProtection="1">
      <alignment vertical="center"/>
      <protection locked="0"/>
    </xf>
    <xf numFmtId="0" fontId="5" fillId="2" borderId="130" xfId="1" applyFont="1" applyFill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 indent="1"/>
      <protection hidden="1"/>
    </xf>
    <xf numFmtId="0" fontId="5" fillId="2" borderId="126" xfId="1" applyFont="1" applyFill="1" applyBorder="1" applyAlignment="1" applyProtection="1">
      <alignment horizontal="right" vertical="center" wrapText="1"/>
      <protection locked="0"/>
    </xf>
    <xf numFmtId="0" fontId="5" fillId="2" borderId="129" xfId="1" applyFont="1" applyFill="1" applyBorder="1" applyAlignment="1" applyProtection="1">
      <alignment horizontal="right" vertical="center" wrapText="1"/>
      <protection locked="0"/>
    </xf>
    <xf numFmtId="0" fontId="5" fillId="2" borderId="20" xfId="1" applyFont="1" applyFill="1" applyBorder="1" applyAlignment="1" applyProtection="1">
      <alignment horizontal="right" vertical="center" wrapText="1"/>
      <protection locked="0"/>
    </xf>
    <xf numFmtId="0" fontId="21" fillId="0" borderId="0" xfId="0" applyFont="1"/>
    <xf numFmtId="0" fontId="22" fillId="0" borderId="98" xfId="0" applyFont="1" applyBorder="1" applyAlignment="1" applyProtection="1">
      <alignment vertical="center" wrapText="1"/>
      <protection hidden="1"/>
    </xf>
    <xf numFmtId="0" fontId="22" fillId="0" borderId="19" xfId="0" applyFont="1" applyBorder="1" applyAlignment="1" applyProtection="1">
      <alignment vertical="center" wrapText="1"/>
      <protection hidden="1"/>
    </xf>
    <xf numFmtId="0" fontId="22" fillId="0" borderId="93" xfId="0" applyFont="1" applyBorder="1" applyAlignment="1" applyProtection="1">
      <alignment vertical="center" wrapText="1"/>
      <protection hidden="1"/>
    </xf>
    <xf numFmtId="0" fontId="22" fillId="0" borderId="101" xfId="0" applyFont="1" applyBorder="1" applyAlignment="1" applyProtection="1">
      <alignment vertical="center" wrapText="1"/>
      <protection hidden="1"/>
    </xf>
    <xf numFmtId="0" fontId="22" fillId="0" borderId="25" xfId="0" applyFont="1" applyBorder="1" applyAlignment="1" applyProtection="1">
      <alignment vertical="center" wrapText="1"/>
      <protection hidden="1"/>
    </xf>
    <xf numFmtId="0" fontId="22" fillId="0" borderId="44" xfId="0" applyFont="1" applyBorder="1" applyAlignment="1" applyProtection="1">
      <alignment vertical="center" wrapText="1"/>
      <protection hidden="1"/>
    </xf>
    <xf numFmtId="0" fontId="20" fillId="0" borderId="0" xfId="0" applyFont="1" applyAlignment="1">
      <alignment wrapText="1"/>
    </xf>
    <xf numFmtId="4" fontId="22" fillId="2" borderId="100" xfId="0" applyNumberFormat="1" applyFont="1" applyFill="1" applyBorder="1" applyAlignment="1" applyProtection="1">
      <alignment horizontal="right" wrapText="1"/>
      <protection hidden="1"/>
    </xf>
    <xf numFmtId="0" fontId="22" fillId="2" borderId="21" xfId="0" applyFont="1" applyFill="1" applyBorder="1" applyAlignment="1" applyProtection="1">
      <alignment horizontal="right" wrapText="1"/>
      <protection hidden="1"/>
    </xf>
    <xf numFmtId="4" fontId="22" fillId="2" borderId="23" xfId="0" applyNumberFormat="1" applyFont="1" applyFill="1" applyBorder="1" applyAlignment="1" applyProtection="1">
      <alignment horizontal="right" vertical="center" wrapText="1"/>
      <protection locked="0"/>
    </xf>
    <xf numFmtId="4" fontId="22" fillId="6" borderId="24" xfId="0" applyNumberFormat="1" applyFont="1" applyFill="1" applyBorder="1" applyAlignment="1" applyProtection="1">
      <alignment horizontal="right" wrapText="1"/>
      <protection hidden="1"/>
    </xf>
    <xf numFmtId="0" fontId="22" fillId="2" borderId="94" xfId="0" applyFont="1" applyFill="1" applyBorder="1" applyAlignment="1" applyProtection="1">
      <alignment horizontal="right" wrapText="1"/>
      <protection hidden="1"/>
    </xf>
    <xf numFmtId="4" fontId="22" fillId="2" borderId="95" xfId="0" applyNumberFormat="1" applyFont="1" applyFill="1" applyBorder="1" applyAlignment="1" applyProtection="1">
      <alignment horizontal="right" vertical="center" wrapText="1"/>
      <protection locked="0"/>
    </xf>
    <xf numFmtId="4" fontId="22" fillId="6" borderId="97" xfId="0" applyNumberFormat="1" applyFont="1" applyFill="1" applyBorder="1" applyAlignment="1" applyProtection="1">
      <alignment horizontal="right" wrapText="1"/>
      <protection hidden="1"/>
    </xf>
    <xf numFmtId="0" fontId="23" fillId="6" borderId="102" xfId="0" applyFont="1" applyFill="1" applyBorder="1" applyAlignment="1" applyProtection="1">
      <alignment horizontal="right" wrapText="1"/>
      <protection hidden="1"/>
    </xf>
    <xf numFmtId="4" fontId="22" fillId="2" borderId="104" xfId="0" applyNumberFormat="1" applyFont="1" applyFill="1" applyBorder="1" applyAlignment="1" applyProtection="1">
      <alignment horizontal="right" wrapText="1"/>
      <protection hidden="1"/>
    </xf>
    <xf numFmtId="0" fontId="23" fillId="6" borderId="99" xfId="0" applyFont="1" applyFill="1" applyBorder="1" applyAlignment="1" applyProtection="1">
      <alignment horizontal="right" wrapText="1"/>
      <protection hidden="1"/>
    </xf>
    <xf numFmtId="0" fontId="23" fillId="6" borderId="32" xfId="0" applyFont="1" applyFill="1" applyBorder="1" applyAlignment="1" applyProtection="1">
      <alignment horizontal="right" wrapText="1"/>
      <protection hidden="1"/>
    </xf>
    <xf numFmtId="4" fontId="22" fillId="2" borderId="53" xfId="0" applyNumberFormat="1" applyFont="1" applyFill="1" applyBorder="1" applyAlignment="1" applyProtection="1">
      <alignment horizontal="right" wrapText="1"/>
      <protection hidden="1"/>
    </xf>
    <xf numFmtId="0" fontId="22" fillId="2" borderId="46" xfId="0" applyFont="1" applyFill="1" applyBorder="1" applyAlignment="1" applyProtection="1">
      <alignment horizontal="right" wrapText="1"/>
      <protection hidden="1"/>
    </xf>
    <xf numFmtId="4" fontId="22" fillId="2" borderId="105" xfId="0" applyNumberFormat="1" applyFont="1" applyFill="1" applyBorder="1" applyAlignment="1" applyProtection="1">
      <alignment horizontal="right" vertical="center" wrapText="1"/>
      <protection locked="0"/>
    </xf>
    <xf numFmtId="4" fontId="22" fillId="6" borderId="107" xfId="0" applyNumberFormat="1" applyFont="1" applyFill="1" applyBorder="1" applyAlignment="1" applyProtection="1">
      <alignment horizontal="right" wrapText="1"/>
      <protection hidden="1"/>
    </xf>
    <xf numFmtId="4" fontId="23" fillId="6" borderId="99" xfId="0" applyNumberFormat="1" applyFont="1" applyFill="1" applyBorder="1" applyAlignment="1" applyProtection="1">
      <alignment horizontal="right" wrapText="1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0" fillId="0" borderId="87" xfId="0" applyBorder="1"/>
    <xf numFmtId="0" fontId="0" fillId="0" borderId="88" xfId="0" applyBorder="1"/>
    <xf numFmtId="0" fontId="15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14" fontId="4" fillId="0" borderId="90" xfId="0" applyNumberFormat="1" applyFont="1" applyBorder="1" applyAlignment="1" applyProtection="1">
      <alignment horizontal="center" vertical="center"/>
      <protection hidden="1"/>
    </xf>
    <xf numFmtId="0" fontId="0" fillId="0" borderId="91" xfId="0" applyBorder="1"/>
    <xf numFmtId="0" fontId="9" fillId="0" borderId="5" xfId="0" applyFont="1" applyBorder="1" applyAlignment="1" applyProtection="1">
      <alignment horizont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5" fillId="0" borderId="98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vertical="center"/>
      <protection locked="0"/>
    </xf>
    <xf numFmtId="0" fontId="25" fillId="0" borderId="0" xfId="0" applyFont="1"/>
    <xf numFmtId="0" fontId="25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6" fillId="2" borderId="6" xfId="2" applyFont="1" applyFill="1" applyBorder="1" applyAlignment="1" applyProtection="1">
      <alignment vertical="center"/>
      <protection hidden="1"/>
    </xf>
    <xf numFmtId="0" fontId="26" fillId="0" borderId="5" xfId="2" applyFont="1" applyBorder="1" applyAlignment="1" applyProtection="1">
      <alignment vertical="center"/>
      <protection hidden="1"/>
    </xf>
    <xf numFmtId="0" fontId="27" fillId="0" borderId="5" xfId="2" applyFont="1" applyBorder="1" applyAlignment="1" applyProtection="1">
      <alignment vertical="center"/>
      <protection hidden="1"/>
    </xf>
    <xf numFmtId="0" fontId="25" fillId="0" borderId="88" xfId="0" applyFont="1" applyBorder="1"/>
    <xf numFmtId="0" fontId="28" fillId="0" borderId="0" xfId="0" applyFont="1"/>
    <xf numFmtId="0" fontId="0" fillId="0" borderId="109" xfId="0" applyBorder="1" applyAlignment="1">
      <alignment horizontal="left" wrapText="1"/>
    </xf>
    <xf numFmtId="0" fontId="0" fillId="0" borderId="141" xfId="0" applyBorder="1" applyAlignment="1">
      <alignment wrapText="1"/>
    </xf>
    <xf numFmtId="0" fontId="0" fillId="0" borderId="142" xfId="0" applyBorder="1" applyAlignment="1">
      <alignment wrapText="1"/>
    </xf>
    <xf numFmtId="0" fontId="0" fillId="0" borderId="143" xfId="0" applyBorder="1" applyAlignment="1">
      <alignment wrapText="1"/>
    </xf>
    <xf numFmtId="0" fontId="0" fillId="0" borderId="45" xfId="0" applyBorder="1" applyAlignment="1">
      <alignment wrapText="1"/>
    </xf>
    <xf numFmtId="0" fontId="25" fillId="0" borderId="81" xfId="0" applyFont="1" applyBorder="1"/>
    <xf numFmtId="0" fontId="25" fillId="0" borderId="82" xfId="0" applyFont="1" applyBorder="1"/>
    <xf numFmtId="0" fontId="25" fillId="0" borderId="82" xfId="0" applyFont="1" applyBorder="1" applyAlignment="1">
      <alignment wrapText="1"/>
    </xf>
    <xf numFmtId="4" fontId="25" fillId="0" borderId="82" xfId="0" applyNumberFormat="1" applyFont="1" applyBorder="1" applyAlignment="1">
      <alignment horizontal="right" wrapText="1"/>
    </xf>
    <xf numFmtId="4" fontId="25" fillId="0" borderId="83" xfId="0" applyNumberFormat="1" applyFont="1" applyBorder="1"/>
    <xf numFmtId="0" fontId="21" fillId="0" borderId="5" xfId="0" applyFont="1" applyBorder="1" applyAlignment="1">
      <alignment wrapText="1"/>
    </xf>
    <xf numFmtId="0" fontId="24" fillId="0" borderId="0" xfId="0" applyFont="1" applyAlignment="1">
      <alignment wrapText="1"/>
    </xf>
    <xf numFmtId="4" fontId="21" fillId="0" borderId="6" xfId="0" applyNumberFormat="1" applyFont="1" applyBorder="1"/>
    <xf numFmtId="0" fontId="0" fillId="0" borderId="98" xfId="0" applyBorder="1" applyAlignment="1">
      <alignment horizontal="right" wrapText="1"/>
    </xf>
    <xf numFmtId="4" fontId="21" fillId="7" borderId="144" xfId="0" applyNumberFormat="1" applyFont="1" applyFill="1" applyBorder="1" applyAlignment="1">
      <alignment horizontal="right"/>
    </xf>
    <xf numFmtId="4" fontId="0" fillId="7" borderId="7" xfId="0" applyNumberFormat="1" applyFill="1" applyBorder="1"/>
    <xf numFmtId="4" fontId="0" fillId="7" borderId="145" xfId="0" applyNumberFormat="1" applyFill="1" applyBorder="1"/>
    <xf numFmtId="4" fontId="21" fillId="7" borderId="146" xfId="0" applyNumberFormat="1" applyFont="1" applyFill="1" applyBorder="1" applyAlignment="1">
      <alignment horizontal="right"/>
    </xf>
    <xf numFmtId="0" fontId="0" fillId="0" borderId="5" xfId="0" applyBorder="1" applyAlignment="1">
      <alignment horizontal="right" wrapText="1"/>
    </xf>
    <xf numFmtId="4" fontId="21" fillId="7" borderId="6" xfId="0" applyNumberFormat="1" applyFont="1" applyFill="1" applyBorder="1" applyAlignment="1">
      <alignment horizontal="right"/>
    </xf>
    <xf numFmtId="4" fontId="0" fillId="7" borderId="84" xfId="0" applyNumberFormat="1" applyFill="1" applyBorder="1"/>
    <xf numFmtId="0" fontId="0" fillId="0" borderId="5" xfId="0" applyBorder="1" applyAlignment="1">
      <alignment wrapText="1"/>
    </xf>
    <xf numFmtId="4" fontId="0" fillId="0" borderId="6" xfId="0" applyNumberFormat="1" applyBorder="1"/>
    <xf numFmtId="4" fontId="0" fillId="7" borderId="144" xfId="0" applyNumberFormat="1" applyFill="1" applyBorder="1" applyAlignment="1">
      <alignment horizontal="right"/>
    </xf>
    <xf numFmtId="0" fontId="0" fillId="0" borderId="147" xfId="0" applyBorder="1" applyAlignment="1">
      <alignment wrapText="1"/>
    </xf>
    <xf numFmtId="0" fontId="22" fillId="0" borderId="147" xfId="0" applyFont="1" applyBorder="1" applyAlignment="1" applyProtection="1">
      <alignment vertical="center" wrapText="1"/>
      <protection hidden="1"/>
    </xf>
    <xf numFmtId="0" fontId="22" fillId="2" borderId="148" xfId="0" applyFont="1" applyFill="1" applyBorder="1" applyAlignment="1" applyProtection="1">
      <alignment horizontal="right" wrapText="1"/>
      <protection hidden="1"/>
    </xf>
    <xf numFmtId="4" fontId="22" fillId="2" borderId="149" xfId="0" applyNumberFormat="1" applyFont="1" applyFill="1" applyBorder="1" applyAlignment="1" applyProtection="1">
      <alignment horizontal="right" vertical="center" wrapText="1"/>
      <protection locked="0"/>
    </xf>
    <xf numFmtId="1" fontId="22" fillId="0" borderId="150" xfId="0" applyNumberFormat="1" applyFont="1" applyBorder="1" applyAlignment="1" applyProtection="1">
      <alignment vertical="center" wrapText="1"/>
      <protection hidden="1"/>
    </xf>
    <xf numFmtId="4" fontId="22" fillId="6" borderId="151" xfId="0" applyNumberFormat="1" applyFont="1" applyFill="1" applyBorder="1" applyAlignment="1" applyProtection="1">
      <alignment horizontal="right" wrapText="1"/>
      <protection hidden="1"/>
    </xf>
    <xf numFmtId="4" fontId="0" fillId="7" borderId="152" xfId="0" applyNumberFormat="1" applyFill="1" applyBorder="1"/>
    <xf numFmtId="0" fontId="29" fillId="0" borderId="7" xfId="0" applyFont="1" applyBorder="1" applyAlignment="1">
      <alignment wrapText="1"/>
    </xf>
    <xf numFmtId="164" fontId="31" fillId="0" borderId="31" xfId="1" applyNumberFormat="1" applyFont="1" applyBorder="1" applyAlignment="1" applyProtection="1">
      <alignment vertical="center" wrapText="1"/>
      <protection hidden="1"/>
    </xf>
    <xf numFmtId="0" fontId="32" fillId="0" borderId="6" xfId="1" applyFont="1" applyBorder="1" applyAlignment="1" applyProtection="1">
      <alignment vertical="center"/>
      <protection hidden="1"/>
    </xf>
    <xf numFmtId="0" fontId="32" fillId="0" borderId="5" xfId="1" applyFont="1" applyBorder="1" applyAlignment="1" applyProtection="1">
      <alignment vertical="center"/>
      <protection hidden="1"/>
    </xf>
    <xf numFmtId="0" fontId="29" fillId="0" borderId="88" xfId="0" applyFont="1" applyBorder="1"/>
    <xf numFmtId="0" fontId="29" fillId="0" borderId="0" xfId="0" applyFont="1" applyAlignment="1" applyProtection="1">
      <alignment vertical="center"/>
      <protection hidden="1"/>
    </xf>
    <xf numFmtId="164" fontId="33" fillId="0" borderId="6" xfId="1" applyNumberFormat="1" applyFont="1" applyBorder="1" applyAlignment="1" applyProtection="1">
      <alignment vertical="center" wrapText="1"/>
      <protection hidden="1"/>
    </xf>
    <xf numFmtId="0" fontId="29" fillId="0" borderId="34" xfId="0" applyFont="1" applyBorder="1" applyAlignment="1" applyProtection="1">
      <alignment vertical="center"/>
      <protection hidden="1"/>
    </xf>
    <xf numFmtId="0" fontId="29" fillId="0" borderId="35" xfId="0" applyFont="1" applyBorder="1" applyAlignment="1" applyProtection="1">
      <alignment vertical="center"/>
      <protection hidden="1"/>
    </xf>
    <xf numFmtId="164" fontId="32" fillId="2" borderId="4" xfId="1" applyNumberFormat="1" applyFont="1" applyFill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vertical="center"/>
      <protection hidden="1"/>
    </xf>
    <xf numFmtId="0" fontId="29" fillId="0" borderId="21" xfId="0" applyFont="1" applyBorder="1" applyAlignment="1" applyProtection="1">
      <alignment vertical="center"/>
      <protection hidden="1"/>
    </xf>
    <xf numFmtId="164" fontId="32" fillId="2" borderId="6" xfId="1" applyNumberFormat="1" applyFont="1" applyFill="1" applyBorder="1" applyAlignment="1" applyProtection="1">
      <alignment vertical="center" wrapText="1"/>
      <protection locked="0"/>
    </xf>
    <xf numFmtId="165" fontId="32" fillId="2" borderId="26" xfId="1" applyNumberFormat="1" applyFont="1" applyFill="1" applyBorder="1" applyAlignment="1" applyProtection="1">
      <alignment horizontal="center" vertical="center"/>
      <protection locked="0"/>
    </xf>
    <xf numFmtId="164" fontId="32" fillId="0" borderId="6" xfId="1" applyNumberFormat="1" applyFont="1" applyBorder="1" applyAlignment="1" applyProtection="1">
      <alignment vertical="center" wrapText="1"/>
      <protection hidden="1"/>
    </xf>
    <xf numFmtId="166" fontId="33" fillId="0" borderId="42" xfId="1" applyNumberFormat="1" applyFont="1" applyBorder="1" applyAlignment="1" applyProtection="1">
      <alignment vertical="center" wrapText="1"/>
      <protection hidden="1"/>
    </xf>
    <xf numFmtId="166" fontId="32" fillId="7" borderId="4" xfId="1" applyNumberFormat="1" applyFont="1" applyFill="1" applyBorder="1" applyAlignment="1" applyProtection="1">
      <alignment vertical="center" wrapText="1"/>
      <protection locked="0"/>
    </xf>
    <xf numFmtId="166" fontId="32" fillId="0" borderId="43" xfId="1" applyNumberFormat="1" applyFont="1" applyBorder="1" applyAlignment="1" applyProtection="1">
      <alignment vertical="center" wrapText="1"/>
      <protection hidden="1"/>
    </xf>
    <xf numFmtId="166" fontId="33" fillId="0" borderId="43" xfId="1" applyNumberFormat="1" applyFont="1" applyBorder="1" applyAlignment="1" applyProtection="1">
      <alignment vertical="center" wrapText="1"/>
      <protection hidden="1"/>
    </xf>
    <xf numFmtId="0" fontId="33" fillId="0" borderId="47" xfId="1" applyFont="1" applyBorder="1" applyAlignment="1" applyProtection="1">
      <alignment horizontal="center" vertical="center" wrapText="1"/>
      <protection hidden="1"/>
    </xf>
    <xf numFmtId="0" fontId="32" fillId="0" borderId="33" xfId="1" applyFont="1" applyBorder="1" applyAlignment="1" applyProtection="1">
      <alignment horizontal="left" vertical="center" indent="1"/>
      <protection hidden="1"/>
    </xf>
    <xf numFmtId="164" fontId="32" fillId="0" borderId="4" xfId="1" applyNumberFormat="1" applyFont="1" applyBorder="1" applyAlignment="1" applyProtection="1">
      <alignment vertical="center" wrapText="1"/>
      <protection hidden="1"/>
    </xf>
    <xf numFmtId="0" fontId="32" fillId="0" borderId="19" xfId="1" applyFont="1" applyBorder="1" applyAlignment="1" applyProtection="1">
      <alignment horizontal="left" vertical="center" indent="1"/>
      <protection hidden="1"/>
    </xf>
    <xf numFmtId="164" fontId="32" fillId="0" borderId="48" xfId="1" applyNumberFormat="1" applyFont="1" applyBorder="1" applyAlignment="1" applyProtection="1">
      <alignment vertical="center" wrapText="1"/>
      <protection hidden="1"/>
    </xf>
    <xf numFmtId="165" fontId="32" fillId="2" borderId="49" xfId="0" applyNumberFormat="1" applyFont="1" applyFill="1" applyBorder="1" applyAlignment="1" applyProtection="1">
      <alignment horizontal="center" vertical="center"/>
      <protection locked="0"/>
    </xf>
    <xf numFmtId="164" fontId="32" fillId="0" borderId="50" xfId="1" applyNumberFormat="1" applyFont="1" applyBorder="1" applyAlignment="1" applyProtection="1">
      <alignment vertical="center" wrapText="1"/>
      <protection hidden="1"/>
    </xf>
    <xf numFmtId="164" fontId="33" fillId="8" borderId="51" xfId="1" applyNumberFormat="1" applyFont="1" applyFill="1" applyBorder="1" applyAlignment="1" applyProtection="1">
      <alignment horizontal="right" vertical="center" wrapText="1"/>
      <protection locked="0"/>
    </xf>
    <xf numFmtId="164" fontId="33" fillId="8" borderId="131" xfId="1" applyNumberFormat="1" applyFont="1" applyFill="1" applyBorder="1" applyAlignment="1" applyProtection="1">
      <alignment horizontal="right" vertical="center" wrapText="1"/>
      <protection locked="0"/>
    </xf>
    <xf numFmtId="164" fontId="34" fillId="8" borderId="135" xfId="0" applyNumberFormat="1" applyFont="1" applyFill="1" applyBorder="1" applyAlignment="1">
      <alignment vertical="center"/>
    </xf>
    <xf numFmtId="165" fontId="32" fillId="2" borderId="52" xfId="0" applyNumberFormat="1" applyFont="1" applyFill="1" applyBorder="1" applyAlignment="1" applyProtection="1">
      <alignment horizontal="center" vertical="center"/>
      <protection locked="0"/>
    </xf>
    <xf numFmtId="164" fontId="32" fillId="0" borderId="53" xfId="1" applyNumberFormat="1" applyFont="1" applyBorder="1" applyAlignment="1" applyProtection="1">
      <alignment vertical="center" wrapText="1"/>
      <protection hidden="1"/>
    </xf>
    <xf numFmtId="164" fontId="33" fillId="3" borderId="60" xfId="1" applyNumberFormat="1" applyFont="1" applyFill="1" applyBorder="1" applyAlignment="1" applyProtection="1">
      <alignment vertical="center"/>
      <protection locked="0"/>
    </xf>
    <xf numFmtId="164" fontId="33" fillId="3" borderId="136" xfId="1" applyNumberFormat="1" applyFont="1" applyFill="1" applyBorder="1" applyAlignment="1" applyProtection="1">
      <alignment vertical="center"/>
      <protection locked="0"/>
    </xf>
    <xf numFmtId="164" fontId="32" fillId="2" borderId="27" xfId="1" applyNumberFormat="1" applyFont="1" applyFill="1" applyBorder="1" applyAlignment="1" applyProtection="1">
      <alignment vertical="center" wrapText="1"/>
      <protection locked="0"/>
    </xf>
    <xf numFmtId="164" fontId="33" fillId="0" borderId="6" xfId="1" applyNumberFormat="1" applyFont="1" applyBorder="1" applyAlignment="1" applyProtection="1">
      <alignment vertical="center"/>
      <protection locked="0"/>
    </xf>
    <xf numFmtId="164" fontId="33" fillId="0" borderId="77" xfId="1" applyNumberFormat="1" applyFont="1" applyBorder="1" applyAlignment="1" applyProtection="1">
      <alignment vertical="center"/>
      <protection locked="0"/>
    </xf>
    <xf numFmtId="164" fontId="33" fillId="0" borderId="137" xfId="1" applyNumberFormat="1" applyFont="1" applyBorder="1" applyAlignment="1" applyProtection="1">
      <alignment vertical="center"/>
      <protection locked="0"/>
    </xf>
    <xf numFmtId="164" fontId="32" fillId="2" borderId="57" xfId="1" applyNumberFormat="1" applyFont="1" applyFill="1" applyBorder="1" applyAlignment="1" applyProtection="1">
      <alignment vertical="center" wrapText="1"/>
      <protection locked="0"/>
    </xf>
    <xf numFmtId="164" fontId="33" fillId="0" borderId="58" xfId="1" applyNumberFormat="1" applyFont="1" applyBorder="1" applyAlignment="1" applyProtection="1">
      <alignment vertical="center" wrapText="1"/>
      <protection hidden="1"/>
    </xf>
    <xf numFmtId="164" fontId="32" fillId="4" borderId="59" xfId="1" applyNumberFormat="1" applyFont="1" applyFill="1" applyBorder="1" applyAlignment="1" applyProtection="1">
      <alignment vertical="center" wrapText="1"/>
      <protection locked="0"/>
    </xf>
    <xf numFmtId="164" fontId="32" fillId="4" borderId="53" xfId="1" applyNumberFormat="1" applyFont="1" applyFill="1" applyBorder="1" applyAlignment="1" applyProtection="1">
      <alignment vertical="center" wrapText="1"/>
      <protection locked="0"/>
    </xf>
    <xf numFmtId="1" fontId="32" fillId="2" borderId="63" xfId="1" applyNumberFormat="1" applyFont="1" applyFill="1" applyBorder="1" applyAlignment="1" applyProtection="1">
      <alignment vertical="center" wrapText="1"/>
      <protection locked="0"/>
    </xf>
    <xf numFmtId="0" fontId="33" fillId="0" borderId="140" xfId="1" applyFont="1" applyBorder="1" applyAlignment="1" applyProtection="1">
      <alignment horizontal="center" vertical="center" wrapText="1"/>
      <protection hidden="1"/>
    </xf>
    <xf numFmtId="0" fontId="33" fillId="0" borderId="139" xfId="1" applyFont="1" applyBorder="1" applyAlignment="1" applyProtection="1">
      <alignment horizontal="center" vertical="center" wrapText="1"/>
      <protection hidden="1"/>
    </xf>
    <xf numFmtId="0" fontId="35" fillId="0" borderId="7" xfId="0" applyFont="1" applyBorder="1" applyAlignment="1">
      <alignment wrapText="1"/>
    </xf>
    <xf numFmtId="165" fontId="32" fillId="2" borderId="66" xfId="0" applyNumberFormat="1" applyFont="1" applyFill="1" applyBorder="1" applyAlignment="1" applyProtection="1">
      <alignment horizontal="center" vertical="center"/>
      <protection locked="0"/>
    </xf>
    <xf numFmtId="164" fontId="33" fillId="0" borderId="67" xfId="1" applyNumberFormat="1" applyFont="1" applyBorder="1" applyAlignment="1" applyProtection="1">
      <alignment vertical="center" wrapText="1"/>
      <protection hidden="1"/>
    </xf>
    <xf numFmtId="164" fontId="33" fillId="3" borderId="68" xfId="1" applyNumberFormat="1" applyFont="1" applyFill="1" applyBorder="1" applyAlignment="1" applyProtection="1">
      <alignment vertical="center"/>
      <protection locked="0"/>
    </xf>
    <xf numFmtId="164" fontId="33" fillId="3" borderId="64" xfId="1" applyNumberFormat="1" applyFont="1" applyFill="1" applyBorder="1" applyAlignment="1" applyProtection="1">
      <alignment vertical="center"/>
      <protection locked="0"/>
    </xf>
    <xf numFmtId="164" fontId="37" fillId="8" borderId="138" xfId="0" applyNumberFormat="1" applyFont="1" applyFill="1" applyBorder="1"/>
    <xf numFmtId="0" fontId="29" fillId="0" borderId="5" xfId="0" applyFont="1" applyBorder="1" applyAlignment="1" applyProtection="1">
      <alignment vertical="center"/>
      <protection hidden="1"/>
    </xf>
    <xf numFmtId="164" fontId="33" fillId="0" borderId="72" xfId="1" applyNumberFormat="1" applyFont="1" applyBorder="1" applyAlignment="1" applyProtection="1">
      <alignment vertical="center" wrapText="1"/>
      <protection hidden="1"/>
    </xf>
    <xf numFmtId="164" fontId="33" fillId="0" borderId="73" xfId="1" applyNumberFormat="1" applyFont="1" applyBorder="1" applyAlignment="1" applyProtection="1">
      <alignment vertical="center"/>
      <protection hidden="1"/>
    </xf>
    <xf numFmtId="164" fontId="33" fillId="0" borderId="5" xfId="1" applyNumberFormat="1" applyFont="1" applyBorder="1" applyAlignment="1" applyProtection="1">
      <alignment vertical="center"/>
      <protection hidden="1"/>
    </xf>
    <xf numFmtId="165" fontId="32" fillId="2" borderId="35" xfId="0" applyNumberFormat="1" applyFont="1" applyFill="1" applyBorder="1" applyAlignment="1" applyProtection="1">
      <alignment horizontal="center" vertical="center"/>
      <protection locked="0"/>
    </xf>
    <xf numFmtId="164" fontId="32" fillId="2" borderId="59" xfId="1" applyNumberFormat="1" applyFont="1" applyFill="1" applyBorder="1" applyAlignment="1" applyProtection="1">
      <alignment vertical="center" wrapText="1"/>
      <protection locked="0"/>
    </xf>
    <xf numFmtId="164" fontId="32" fillId="0" borderId="74" xfId="1" applyNumberFormat="1" applyFont="1" applyBorder="1" applyAlignment="1" applyProtection="1">
      <alignment vertical="center"/>
      <protection hidden="1"/>
    </xf>
    <xf numFmtId="164" fontId="32" fillId="0" borderId="5" xfId="1" applyNumberFormat="1" applyFont="1" applyBorder="1" applyAlignment="1" applyProtection="1">
      <alignment vertical="center"/>
      <protection hidden="1"/>
    </xf>
    <xf numFmtId="165" fontId="32" fillId="2" borderId="62" xfId="0" applyNumberFormat="1" applyFont="1" applyFill="1" applyBorder="1" applyAlignment="1" applyProtection="1">
      <alignment horizontal="center" vertical="center"/>
      <protection locked="0"/>
    </xf>
    <xf numFmtId="164" fontId="32" fillId="2" borderId="75" xfId="1" applyNumberFormat="1" applyFont="1" applyFill="1" applyBorder="1" applyAlignment="1" applyProtection="1">
      <alignment vertical="center" wrapText="1"/>
      <protection locked="0"/>
    </xf>
    <xf numFmtId="164" fontId="32" fillId="0" borderId="76" xfId="1" applyNumberFormat="1" applyFont="1" applyBorder="1" applyAlignment="1" applyProtection="1">
      <alignment vertical="center"/>
      <protection hidden="1"/>
    </xf>
    <xf numFmtId="164" fontId="33" fillId="0" borderId="79" xfId="1" applyNumberFormat="1" applyFont="1" applyBorder="1" applyAlignment="1" applyProtection="1">
      <alignment vertical="center" wrapText="1"/>
      <protection hidden="1"/>
    </xf>
    <xf numFmtId="164" fontId="33" fillId="0" borderId="80" xfId="1" applyNumberFormat="1" applyFont="1" applyBorder="1" applyAlignment="1" applyProtection="1">
      <alignment vertical="center"/>
      <protection hidden="1"/>
    </xf>
    <xf numFmtId="164" fontId="33" fillId="5" borderId="79" xfId="1" applyNumberFormat="1" applyFont="1" applyFill="1" applyBorder="1" applyAlignment="1" applyProtection="1">
      <alignment vertical="center" wrapText="1"/>
      <protection hidden="1"/>
    </xf>
    <xf numFmtId="164" fontId="33" fillId="5" borderId="80" xfId="1" applyNumberFormat="1" applyFont="1" applyFill="1" applyBorder="1" applyAlignment="1" applyProtection="1">
      <alignment vertical="center"/>
      <protection hidden="1"/>
    </xf>
    <xf numFmtId="0" fontId="39" fillId="0" borderId="0" xfId="0" applyFont="1" applyAlignment="1">
      <alignment wrapText="1"/>
    </xf>
    <xf numFmtId="0" fontId="40" fillId="0" borderId="0" xfId="0" applyFont="1"/>
    <xf numFmtId="0" fontId="34" fillId="0" borderId="0" xfId="0" applyFont="1"/>
    <xf numFmtId="0" fontId="29" fillId="0" borderId="0" xfId="0" applyFont="1"/>
    <xf numFmtId="0" fontId="29" fillId="0" borderId="34" xfId="0" applyFont="1" applyBorder="1" applyAlignment="1">
      <alignment wrapText="1"/>
    </xf>
    <xf numFmtId="0" fontId="32" fillId="0" borderId="114" xfId="1" applyFont="1" applyBorder="1" applyAlignment="1" applyProtection="1">
      <alignment vertical="center"/>
      <protection hidden="1"/>
    </xf>
    <xf numFmtId="0" fontId="33" fillId="0" borderId="115" xfId="1" applyFont="1" applyBorder="1" applyAlignment="1" applyProtection="1">
      <alignment vertical="center"/>
      <protection locked="0"/>
    </xf>
    <xf numFmtId="0" fontId="29" fillId="0" borderId="20" xfId="0" applyFont="1" applyBorder="1" applyAlignment="1">
      <alignment wrapText="1"/>
    </xf>
    <xf numFmtId="0" fontId="32" fillId="0" borderId="116" xfId="1" applyFont="1" applyBorder="1" applyAlignment="1" applyProtection="1">
      <alignment vertical="center"/>
      <protection hidden="1"/>
    </xf>
    <xf numFmtId="0" fontId="33" fillId="0" borderId="117" xfId="1" applyFont="1" applyBorder="1" applyAlignment="1" applyProtection="1">
      <alignment vertical="center"/>
      <protection locked="0"/>
    </xf>
    <xf numFmtId="0" fontId="33" fillId="0" borderId="117" xfId="1" applyFont="1" applyBorder="1" applyAlignment="1" applyProtection="1">
      <alignment horizontal="left" vertical="center" indent="1"/>
      <protection hidden="1"/>
    </xf>
    <xf numFmtId="0" fontId="29" fillId="0" borderId="118" xfId="0" applyFont="1" applyBorder="1"/>
    <xf numFmtId="0" fontId="29" fillId="0" borderId="119" xfId="0" applyFont="1" applyBorder="1"/>
    <xf numFmtId="0" fontId="29" fillId="0" borderId="120" xfId="0" applyFont="1" applyBorder="1"/>
    <xf numFmtId="0" fontId="29" fillId="0" borderId="88" xfId="0" applyFont="1" applyBorder="1" applyAlignment="1" applyProtection="1">
      <alignment vertical="center"/>
      <protection hidden="1"/>
    </xf>
    <xf numFmtId="0" fontId="42" fillId="0" borderId="110" xfId="0" applyFont="1" applyBorder="1" applyAlignment="1" applyProtection="1">
      <alignment horizontal="center" vertical="center"/>
      <protection hidden="1"/>
    </xf>
    <xf numFmtId="49" fontId="42" fillId="2" borderId="0" xfId="0" applyNumberFormat="1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hidden="1"/>
    </xf>
    <xf numFmtId="0" fontId="29" fillId="0" borderId="92" xfId="0" applyFont="1" applyBorder="1" applyAlignment="1" applyProtection="1">
      <alignment vertical="center"/>
      <protection hidden="1"/>
    </xf>
    <xf numFmtId="49" fontId="43" fillId="0" borderId="0" xfId="0" applyNumberFormat="1" applyFont="1" applyAlignment="1" applyProtection="1">
      <alignment horizontal="center"/>
      <protection hidden="1"/>
    </xf>
    <xf numFmtId="0" fontId="42" fillId="0" borderId="110" xfId="0" applyFont="1" applyBorder="1" applyAlignment="1" applyProtection="1">
      <alignment vertical="center"/>
      <protection hidden="1"/>
    </xf>
    <xf numFmtId="49" fontId="43" fillId="2" borderId="34" xfId="0" applyNumberFormat="1" applyFont="1" applyFill="1" applyBorder="1" applyProtection="1">
      <protection locked="0"/>
    </xf>
    <xf numFmtId="0" fontId="29" fillId="2" borderId="34" xfId="0" applyFont="1" applyFill="1" applyBorder="1" applyAlignment="1" applyProtection="1">
      <alignment horizontal="center" vertical="center"/>
      <protection hidden="1"/>
    </xf>
    <xf numFmtId="0" fontId="32" fillId="0" borderId="110" xfId="0" applyFont="1" applyBorder="1" applyAlignment="1" applyProtection="1">
      <alignment horizontal="left" vertical="center" indent="1"/>
      <protection hidden="1"/>
    </xf>
    <xf numFmtId="0" fontId="32" fillId="0" borderId="0" xfId="0" applyFont="1" applyAlignment="1" applyProtection="1">
      <alignment horizontal="left" vertical="center" indent="1"/>
      <protection hidden="1"/>
    </xf>
    <xf numFmtId="0" fontId="32" fillId="0" borderId="0" xfId="0" applyFont="1" applyAlignment="1" applyProtection="1">
      <alignment horizontal="left" vertical="center" wrapText="1"/>
      <protection hidden="1"/>
    </xf>
    <xf numFmtId="0" fontId="32" fillId="0" borderId="88" xfId="0" applyFont="1" applyBorder="1" applyAlignment="1" applyProtection="1">
      <alignment vertical="center"/>
      <protection hidden="1"/>
    </xf>
    <xf numFmtId="167" fontId="32" fillId="0" borderId="89" xfId="0" applyNumberFormat="1" applyFont="1" applyBorder="1" applyAlignment="1" applyProtection="1">
      <alignment horizontal="left" vertical="center" indent="1"/>
      <protection locked="0"/>
    </xf>
    <xf numFmtId="14" fontId="32" fillId="2" borderId="89" xfId="0" applyNumberFormat="1" applyFont="1" applyFill="1" applyBorder="1" applyAlignment="1" applyProtection="1">
      <alignment horizontal="left" vertical="center" indent="1"/>
      <protection hidden="1"/>
    </xf>
    <xf numFmtId="0" fontId="32" fillId="0" borderId="89" xfId="0" applyFont="1" applyBorder="1" applyAlignment="1" applyProtection="1">
      <alignment horizontal="right" vertical="center" wrapText="1"/>
      <protection hidden="1"/>
    </xf>
    <xf numFmtId="0" fontId="32" fillId="2" borderId="89" xfId="0" applyFont="1" applyFill="1" applyBorder="1" applyAlignment="1" applyProtection="1">
      <alignment horizontal="left" vertical="center" wrapText="1"/>
      <protection hidden="1"/>
    </xf>
    <xf numFmtId="14" fontId="32" fillId="0" borderId="91" xfId="0" applyNumberFormat="1" applyFont="1" applyBorder="1" applyAlignment="1" applyProtection="1">
      <alignment horizontal="center" vertical="center"/>
      <protection hidden="1"/>
    </xf>
    <xf numFmtId="0" fontId="33" fillId="0" borderId="110" xfId="0" applyFont="1" applyBorder="1" applyAlignment="1" applyProtection="1">
      <alignment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45" fillId="0" borderId="110" xfId="0" applyFont="1" applyBorder="1" applyAlignment="1" applyProtection="1">
      <alignment horizontal="left" vertical="center" indent="1"/>
      <protection hidden="1"/>
    </xf>
    <xf numFmtId="0" fontId="32" fillId="0" borderId="45" xfId="0" applyFont="1" applyBorder="1" applyAlignment="1" applyProtection="1">
      <alignment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32" fillId="0" borderId="45" xfId="0" applyFont="1" applyBorder="1" applyAlignment="1" applyProtection="1">
      <alignment horizontal="center" vertical="center"/>
      <protection hidden="1"/>
    </xf>
    <xf numFmtId="0" fontId="32" fillId="0" borderId="108" xfId="0" applyFont="1" applyBorder="1" applyAlignment="1" applyProtection="1">
      <alignment vertical="center"/>
      <protection hidden="1"/>
    </xf>
    <xf numFmtId="0" fontId="45" fillId="0" borderId="88" xfId="0" applyFont="1" applyBorder="1" applyAlignment="1" applyProtection="1">
      <alignment horizontal="center" vertical="center"/>
      <protection hidden="1"/>
    </xf>
    <xf numFmtId="0" fontId="33" fillId="0" borderId="113" xfId="0" applyFont="1" applyBorder="1" applyAlignment="1" applyProtection="1">
      <alignment horizontal="left" vertical="center" indent="1"/>
      <protection hidden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 inden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 indent="3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justify" vertical="center" wrapText="1"/>
    </xf>
    <xf numFmtId="0" fontId="47" fillId="0" borderId="0" xfId="0" applyFont="1" applyAlignment="1">
      <alignment horizontal="left" vertical="center" wrapText="1"/>
    </xf>
    <xf numFmtId="164" fontId="33" fillId="0" borderId="0" xfId="1" applyNumberFormat="1" applyFont="1" applyAlignment="1" applyProtection="1">
      <alignment vertical="center"/>
      <protection locked="0"/>
    </xf>
    <xf numFmtId="0" fontId="32" fillId="0" borderId="153" xfId="1" applyFont="1" applyBorder="1" applyAlignment="1" applyProtection="1">
      <alignment vertical="center"/>
      <protection hidden="1"/>
    </xf>
    <xf numFmtId="0" fontId="51" fillId="0" borderId="6" xfId="1" applyFont="1" applyBorder="1" applyAlignment="1" applyProtection="1">
      <alignment horizontal="center" vertical="center"/>
      <protection hidden="1"/>
    </xf>
    <xf numFmtId="164" fontId="31" fillId="0" borderId="153" xfId="1" applyNumberFormat="1" applyFont="1" applyBorder="1" applyAlignment="1" applyProtection="1">
      <alignment vertical="center" wrapText="1"/>
      <protection hidden="1"/>
    </xf>
    <xf numFmtId="0" fontId="15" fillId="0" borderId="45" xfId="0" applyFont="1" applyBorder="1" applyAlignment="1" applyProtection="1">
      <alignment horizontal="center" vertical="center"/>
      <protection hidden="1"/>
    </xf>
    <xf numFmtId="0" fontId="15" fillId="0" borderId="84" xfId="0" applyFont="1" applyBorder="1" applyAlignment="1" applyProtection="1">
      <alignment horizontal="center" vertical="center"/>
      <protection hidden="1"/>
    </xf>
    <xf numFmtId="0" fontId="33" fillId="0" borderId="47" xfId="1" applyFont="1" applyBorder="1" applyAlignment="1" applyProtection="1">
      <alignment horizontal="center" vertical="center" wrapText="1"/>
      <protection hidden="1"/>
    </xf>
    <xf numFmtId="0" fontId="33" fillId="0" borderId="51" xfId="1" applyFont="1" applyBorder="1" applyAlignment="1" applyProtection="1">
      <alignment horizontal="center" vertical="center" wrapText="1"/>
      <protection hidden="1"/>
    </xf>
    <xf numFmtId="0" fontId="33" fillId="0" borderId="80" xfId="1" applyFont="1" applyBorder="1" applyAlignment="1" applyProtection="1">
      <alignment horizontal="center" vertical="center" wrapText="1"/>
      <protection hidden="1"/>
    </xf>
    <xf numFmtId="0" fontId="33" fillId="0" borderId="132" xfId="1" applyFont="1" applyBorder="1" applyAlignment="1" applyProtection="1">
      <alignment horizontal="center" vertical="center" wrapText="1"/>
      <protection hidden="1"/>
    </xf>
    <xf numFmtId="0" fontId="33" fillId="0" borderId="133" xfId="1" applyFont="1" applyBorder="1" applyAlignment="1" applyProtection="1">
      <alignment horizontal="center" vertical="center" wrapText="1"/>
      <protection hidden="1"/>
    </xf>
    <xf numFmtId="0" fontId="33" fillId="0" borderId="134" xfId="1" applyFont="1" applyBorder="1" applyAlignment="1" applyProtection="1">
      <alignment horizontal="center" vertical="center" wrapText="1"/>
      <protection hidden="1"/>
    </xf>
    <xf numFmtId="0" fontId="33" fillId="0" borderId="81" xfId="1" applyFont="1" applyBorder="1" applyAlignment="1" applyProtection="1">
      <alignment horizontal="center" vertical="center" wrapText="1"/>
      <protection hidden="1"/>
    </xf>
    <xf numFmtId="0" fontId="33" fillId="0" borderId="5" xfId="1" applyFont="1" applyBorder="1" applyAlignment="1" applyProtection="1">
      <alignment horizontal="center" vertical="center" wrapText="1"/>
      <protection hidden="1"/>
    </xf>
    <xf numFmtId="0" fontId="33" fillId="0" borderId="54" xfId="1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left" vertical="center" indent="1"/>
      <protection hidden="1"/>
    </xf>
    <xf numFmtId="0" fontId="12" fillId="0" borderId="0" xfId="0" applyFont="1" applyAlignment="1" applyProtection="1">
      <alignment horizontal="left" vertical="center" indent="1"/>
      <protection hidden="1"/>
    </xf>
    <xf numFmtId="0" fontId="12" fillId="0" borderId="6" xfId="0" applyFont="1" applyBorder="1" applyAlignment="1" applyProtection="1">
      <alignment horizontal="left" vertical="center" indent="1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49" fontId="11" fillId="2" borderId="34" xfId="0" applyNumberFormat="1" applyFont="1" applyFill="1" applyBorder="1" applyAlignment="1" applyProtection="1">
      <alignment horizontal="center"/>
      <protection locked="0"/>
    </xf>
    <xf numFmtId="0" fontId="32" fillId="0" borderId="33" xfId="1" applyFont="1" applyBorder="1" applyAlignment="1" applyProtection="1">
      <alignment horizontal="left" vertical="center" indent="1"/>
      <protection hidden="1"/>
    </xf>
    <xf numFmtId="0" fontId="29" fillId="0" borderId="34" xfId="0" applyFont="1" applyBorder="1" applyAlignment="1">
      <alignment vertical="center"/>
    </xf>
    <xf numFmtId="0" fontId="32" fillId="0" borderId="60" xfId="1" applyFont="1" applyBorder="1" applyAlignment="1" applyProtection="1">
      <alignment horizontal="left" vertical="center" indent="1"/>
      <protection hidden="1"/>
    </xf>
    <xf numFmtId="0" fontId="29" fillId="0" borderId="61" xfId="0" applyFont="1" applyBorder="1" applyAlignment="1">
      <alignment vertical="center"/>
    </xf>
    <xf numFmtId="0" fontId="33" fillId="0" borderId="77" xfId="1" applyFont="1" applyBorder="1" applyAlignment="1" applyProtection="1">
      <alignment horizontal="left" vertical="center" indent="1"/>
      <protection hidden="1"/>
    </xf>
    <xf numFmtId="0" fontId="29" fillId="0" borderId="78" xfId="0" applyFont="1" applyBorder="1" applyAlignment="1" applyProtection="1">
      <alignment vertical="center"/>
      <protection hidden="1"/>
    </xf>
    <xf numFmtId="0" fontId="29" fillId="0" borderId="79" xfId="0" applyFont="1" applyBorder="1" applyAlignment="1" applyProtection="1">
      <alignment vertical="center"/>
      <protection hidden="1"/>
    </xf>
    <xf numFmtId="0" fontId="33" fillId="5" borderId="1" xfId="1" applyFont="1" applyFill="1" applyBorder="1" applyAlignment="1" applyProtection="1">
      <alignment horizontal="left" vertical="center" indent="1"/>
      <protection hidden="1"/>
    </xf>
    <xf numFmtId="0" fontId="29" fillId="0" borderId="2" xfId="0" applyFont="1" applyBorder="1" applyAlignment="1" applyProtection="1">
      <alignment vertical="center"/>
      <protection hidden="1"/>
    </xf>
    <xf numFmtId="0" fontId="29" fillId="0" borderId="3" xfId="0" applyFont="1" applyBorder="1" applyAlignment="1" applyProtection="1">
      <alignment vertical="center"/>
      <protection hidden="1"/>
    </xf>
    <xf numFmtId="0" fontId="38" fillId="0" borderId="81" xfId="0" applyFont="1" applyBorder="1" applyAlignment="1" applyProtection="1">
      <alignment horizontal="left" vertical="center" indent="1"/>
      <protection hidden="1"/>
    </xf>
    <xf numFmtId="0" fontId="29" fillId="0" borderId="82" xfId="0" applyFont="1" applyBorder="1" applyAlignment="1" applyProtection="1">
      <alignment vertical="center"/>
      <protection hidden="1"/>
    </xf>
    <xf numFmtId="0" fontId="29" fillId="0" borderId="83" xfId="0" applyFont="1" applyBorder="1" applyAlignment="1" applyProtection="1">
      <alignment vertical="center"/>
      <protection hidden="1"/>
    </xf>
    <xf numFmtId="0" fontId="32" fillId="4" borderId="19" xfId="1" applyFont="1" applyFill="1" applyBorder="1" applyAlignment="1" applyProtection="1">
      <alignment horizontal="left" vertical="center" indent="2"/>
      <protection hidden="1"/>
    </xf>
    <xf numFmtId="0" fontId="29" fillId="0" borderId="20" xfId="0" applyFont="1" applyBorder="1" applyAlignment="1" applyProtection="1">
      <alignment vertical="center"/>
      <protection hidden="1"/>
    </xf>
    <xf numFmtId="0" fontId="29" fillId="0" borderId="21" xfId="0" applyFont="1" applyBorder="1" applyAlignment="1" applyProtection="1">
      <alignment vertical="center"/>
      <protection hidden="1"/>
    </xf>
    <xf numFmtId="0" fontId="32" fillId="4" borderId="60" xfId="1" applyFont="1" applyFill="1" applyBorder="1" applyAlignment="1" applyProtection="1">
      <alignment horizontal="left" vertical="center" indent="2"/>
      <protection hidden="1"/>
    </xf>
    <xf numFmtId="0" fontId="29" fillId="0" borderId="61" xfId="0" applyFont="1" applyBorder="1" applyAlignment="1" applyProtection="1">
      <alignment vertical="center"/>
      <protection hidden="1"/>
    </xf>
    <xf numFmtId="0" fontId="29" fillId="0" borderId="62" xfId="0" applyFont="1" applyBorder="1" applyAlignment="1" applyProtection="1">
      <alignment vertical="center"/>
      <protection hidden="1"/>
    </xf>
    <xf numFmtId="0" fontId="33" fillId="0" borderId="5" xfId="1" applyFont="1" applyBorder="1" applyAlignment="1" applyProtection="1">
      <alignment horizontal="left" vertical="center" indent="1"/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0" borderId="32" xfId="0" applyFont="1" applyBorder="1" applyAlignment="1" applyProtection="1">
      <alignment vertical="center"/>
      <protection hidden="1"/>
    </xf>
    <xf numFmtId="0" fontId="33" fillId="0" borderId="64" xfId="1" applyFont="1" applyBorder="1" applyAlignment="1" applyProtection="1">
      <alignment horizontal="left" vertical="center" indent="1"/>
      <protection hidden="1"/>
    </xf>
    <xf numFmtId="0" fontId="35" fillId="0" borderId="65" xfId="0" applyFont="1" applyBorder="1" applyAlignment="1">
      <alignment vertical="center"/>
    </xf>
    <xf numFmtId="0" fontId="30" fillId="0" borderId="5" xfId="1" applyFont="1" applyBorder="1" applyAlignment="1" applyProtection="1">
      <alignment horizontal="left" vertical="center" indent="1"/>
      <protection hidden="1"/>
    </xf>
    <xf numFmtId="0" fontId="29" fillId="0" borderId="6" xfId="0" applyFont="1" applyBorder="1" applyAlignment="1" applyProtection="1">
      <alignment vertical="center"/>
      <protection hidden="1"/>
    </xf>
    <xf numFmtId="0" fontId="33" fillId="0" borderId="69" xfId="1" applyFont="1" applyBorder="1" applyAlignment="1" applyProtection="1">
      <alignment horizontal="left" vertical="center" indent="1"/>
      <protection hidden="1"/>
    </xf>
    <xf numFmtId="0" fontId="29" fillId="0" borderId="70" xfId="0" applyFont="1" applyBorder="1" applyAlignment="1" applyProtection="1">
      <alignment vertical="center"/>
      <protection hidden="1"/>
    </xf>
    <xf numFmtId="0" fontId="29" fillId="0" borderId="71" xfId="0" applyFont="1" applyBorder="1" applyAlignment="1" applyProtection="1">
      <alignment vertical="center"/>
      <protection hidden="1"/>
    </xf>
    <xf numFmtId="0" fontId="32" fillId="0" borderId="5" xfId="1" applyFont="1" applyBorder="1" applyAlignment="1" applyProtection="1">
      <alignment horizontal="left" vertical="center" indent="1"/>
      <protection hidden="1"/>
    </xf>
    <xf numFmtId="0" fontId="32" fillId="0" borderId="44" xfId="1" applyFont="1" applyBorder="1" applyAlignment="1" applyProtection="1">
      <alignment horizontal="left" vertical="center" indent="1"/>
      <protection hidden="1"/>
    </xf>
    <xf numFmtId="0" fontId="32" fillId="0" borderId="45" xfId="1" applyFont="1" applyBorder="1" applyAlignment="1" applyProtection="1">
      <alignment horizontal="left" vertical="center" indent="1"/>
      <protection hidden="1"/>
    </xf>
    <xf numFmtId="0" fontId="32" fillId="0" borderId="46" xfId="1" applyFont="1" applyBorder="1" applyAlignment="1" applyProtection="1">
      <alignment horizontal="left" vertical="center" indent="1"/>
      <protection hidden="1"/>
    </xf>
    <xf numFmtId="0" fontId="32" fillId="0" borderId="8" xfId="1" applyFont="1" applyBorder="1" applyAlignment="1" applyProtection="1">
      <alignment horizontal="left" vertical="center"/>
      <protection hidden="1"/>
    </xf>
    <xf numFmtId="0" fontId="32" fillId="0" borderId="9" xfId="1" applyFont="1" applyBorder="1" applyAlignment="1" applyProtection="1">
      <alignment horizontal="left" vertical="center"/>
      <protection hidden="1"/>
    </xf>
    <xf numFmtId="0" fontId="32" fillId="0" borderId="10" xfId="1" applyFont="1" applyBorder="1" applyAlignment="1" applyProtection="1">
      <alignment horizontal="left" vertical="center"/>
      <protection hidden="1"/>
    </xf>
    <xf numFmtId="0" fontId="32" fillId="0" borderId="54" xfId="1" applyFont="1" applyBorder="1" applyAlignment="1" applyProtection="1">
      <alignment horizontal="left" vertical="center" indent="1"/>
      <protection hidden="1"/>
    </xf>
    <xf numFmtId="0" fontId="29" fillId="0" borderId="55" xfId="0" applyFont="1" applyBorder="1" applyAlignment="1" applyProtection="1">
      <alignment vertical="center"/>
      <protection hidden="1"/>
    </xf>
    <xf numFmtId="0" fontId="29" fillId="0" borderId="56" xfId="0" applyFont="1" applyBorder="1" applyAlignment="1" applyProtection="1">
      <alignment vertical="center"/>
      <protection hidden="1"/>
    </xf>
    <xf numFmtId="0" fontId="32" fillId="0" borderId="36" xfId="1" applyFont="1" applyBorder="1" applyAlignment="1" applyProtection="1">
      <alignment horizontal="left" vertical="center" indent="1"/>
      <protection hidden="1"/>
    </xf>
    <xf numFmtId="0" fontId="32" fillId="0" borderId="37" xfId="1" applyFont="1" applyBorder="1" applyAlignment="1" applyProtection="1">
      <alignment horizontal="left" vertical="center" indent="1"/>
      <protection hidden="1"/>
    </xf>
    <xf numFmtId="0" fontId="32" fillId="0" borderId="38" xfId="1" applyFont="1" applyBorder="1" applyAlignment="1" applyProtection="1">
      <alignment horizontal="left" vertical="center" indent="1"/>
      <protection hidden="1"/>
    </xf>
    <xf numFmtId="0" fontId="32" fillId="0" borderId="19" xfId="1" applyFont="1" applyBorder="1" applyAlignment="1" applyProtection="1">
      <alignment horizontal="left" vertical="center" indent="3"/>
      <protection hidden="1"/>
    </xf>
    <xf numFmtId="0" fontId="32" fillId="0" borderId="36" xfId="1" applyFont="1" applyBorder="1" applyAlignment="1" applyProtection="1">
      <alignment horizontal="left" vertical="center" indent="3"/>
      <protection hidden="1"/>
    </xf>
    <xf numFmtId="0" fontId="29" fillId="0" borderId="37" xfId="0" applyFont="1" applyBorder="1" applyAlignment="1" applyProtection="1">
      <alignment vertical="center"/>
      <protection hidden="1"/>
    </xf>
    <xf numFmtId="0" fontId="29" fillId="0" borderId="38" xfId="0" applyFont="1" applyBorder="1" applyAlignment="1" applyProtection="1">
      <alignment vertical="center"/>
      <protection hidden="1"/>
    </xf>
    <xf numFmtId="0" fontId="32" fillId="0" borderId="39" xfId="1" applyFont="1" applyBorder="1" applyAlignment="1" applyProtection="1">
      <alignment horizontal="left" vertical="center" indent="1"/>
      <protection hidden="1"/>
    </xf>
    <xf numFmtId="0" fontId="29" fillId="0" borderId="40" xfId="0" applyFont="1" applyBorder="1" applyAlignment="1" applyProtection="1">
      <alignment vertical="center"/>
      <protection hidden="1"/>
    </xf>
    <xf numFmtId="0" fontId="29" fillId="0" borderId="41" xfId="0" applyFont="1" applyBorder="1" applyAlignment="1" applyProtection="1">
      <alignment vertical="center"/>
      <protection hidden="1"/>
    </xf>
    <xf numFmtId="0" fontId="32" fillId="0" borderId="19" xfId="1" applyFont="1" applyBorder="1" applyAlignment="1" applyProtection="1">
      <alignment horizontal="left" vertical="center"/>
      <protection hidden="1"/>
    </xf>
    <xf numFmtId="0" fontId="32" fillId="0" borderId="36" xfId="1" applyFont="1" applyBorder="1" applyAlignment="1" applyProtection="1">
      <alignment horizontal="left" vertical="center"/>
      <protection hidden="1"/>
    </xf>
    <xf numFmtId="0" fontId="32" fillId="0" borderId="8" xfId="1" applyFont="1" applyBorder="1" applyAlignment="1" applyProtection="1">
      <alignment horizontal="left" vertical="center" indent="1"/>
      <protection hidden="1"/>
    </xf>
    <xf numFmtId="0" fontId="29" fillId="0" borderId="9" xfId="0" applyFont="1" applyBorder="1" applyAlignment="1" applyProtection="1">
      <alignment vertical="center"/>
      <protection hidden="1"/>
    </xf>
    <xf numFmtId="0" fontId="29" fillId="0" borderId="10" xfId="0" applyFont="1" applyBorder="1" applyAlignment="1" applyProtection="1">
      <alignment vertical="center"/>
      <protection hidden="1"/>
    </xf>
    <xf numFmtId="0" fontId="29" fillId="0" borderId="45" xfId="0" applyFont="1" applyBorder="1" applyAlignment="1" applyProtection="1">
      <alignment vertical="center"/>
      <protection hidden="1"/>
    </xf>
    <xf numFmtId="0" fontId="29" fillId="0" borderId="46" xfId="0" applyFont="1" applyBorder="1" applyAlignment="1" applyProtection="1">
      <alignment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6" fillId="0" borderId="6" xfId="2" applyFont="1" applyBorder="1" applyAlignment="1" applyProtection="1">
      <alignment horizontal="center" vertical="center"/>
      <protection hidden="1"/>
    </xf>
    <xf numFmtId="0" fontId="26" fillId="0" borderId="0" xfId="2" applyFont="1" applyAlignment="1" applyProtection="1">
      <alignment horizontal="right" vertical="center"/>
      <protection hidden="1"/>
    </xf>
    <xf numFmtId="0" fontId="0" fillId="0" borderId="7" xfId="0" applyBorder="1" applyAlignment="1">
      <alignment horizontal="left" wrapText="1"/>
    </xf>
    <xf numFmtId="0" fontId="8" fillId="0" borderId="8" xfId="0" applyFont="1" applyBorder="1" applyAlignment="1" applyProtection="1">
      <alignment vertical="center"/>
      <protection hidden="1"/>
    </xf>
    <xf numFmtId="49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4" fillId="0" borderId="19" xfId="1" applyFont="1" applyBorder="1" applyAlignment="1" applyProtection="1">
      <alignment vertical="center"/>
      <protection hidden="1"/>
    </xf>
    <xf numFmtId="0" fontId="4" fillId="2" borderId="22" xfId="1" applyFont="1" applyFill="1" applyBorder="1" applyAlignment="1" applyProtection="1">
      <alignment horizontal="left" vertical="center" indent="1"/>
      <protection locked="0"/>
    </xf>
    <xf numFmtId="0" fontId="4" fillId="2" borderId="20" xfId="1" applyFont="1" applyFill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0" fontId="30" fillId="0" borderId="28" xfId="1" applyFont="1" applyBorder="1" applyAlignment="1" applyProtection="1">
      <alignment horizontal="left" vertical="center" indent="1"/>
      <protection hidden="1"/>
    </xf>
    <xf numFmtId="0" fontId="29" fillId="0" borderId="29" xfId="0" applyFont="1" applyBorder="1" applyAlignment="1" applyProtection="1">
      <alignment vertical="center"/>
      <protection hidden="1"/>
    </xf>
    <xf numFmtId="0" fontId="29" fillId="0" borderId="30" xfId="0" applyFont="1" applyBorder="1" applyAlignment="1" applyProtection="1">
      <alignment vertical="center"/>
      <protection hidden="1"/>
    </xf>
    <xf numFmtId="0" fontId="32" fillId="0" borderId="33" xfId="1" applyFont="1" applyBorder="1" applyAlignment="1" applyProtection="1">
      <alignment horizontal="left" vertical="center" indent="3"/>
      <protection hidden="1"/>
    </xf>
    <xf numFmtId="0" fontId="29" fillId="0" borderId="34" xfId="0" applyFont="1" applyBorder="1" applyAlignment="1" applyProtection="1">
      <alignment vertical="center"/>
      <protection hidden="1"/>
    </xf>
    <xf numFmtId="0" fontId="29" fillId="0" borderId="35" xfId="0" applyFont="1" applyBorder="1" applyAlignment="1" applyProtection="1">
      <alignment vertical="center"/>
      <protection hidden="1"/>
    </xf>
    <xf numFmtId="0" fontId="4" fillId="0" borderId="20" xfId="1" applyFont="1" applyBorder="1" applyAlignment="1" applyProtection="1">
      <alignment horizontal="left" vertical="center"/>
      <protection hidden="1"/>
    </xf>
    <xf numFmtId="0" fontId="2" fillId="0" borderId="1" xfId="1" applyFont="1" applyBorder="1" applyAlignment="1" applyProtection="1">
      <alignment horizontal="left" vertical="center"/>
      <protection hidden="1"/>
    </xf>
    <xf numFmtId="0" fontId="2" fillId="0" borderId="2" xfId="1" applyFont="1" applyBorder="1" applyAlignment="1" applyProtection="1">
      <alignment horizontal="left" vertical="center"/>
      <protection hidden="1"/>
    </xf>
    <xf numFmtId="0" fontId="2" fillId="0" borderId="3" xfId="1" applyFont="1" applyBorder="1" applyAlignment="1" applyProtection="1">
      <alignment horizontal="left" vertical="center"/>
      <protection hidden="1"/>
    </xf>
    <xf numFmtId="0" fontId="4" fillId="0" borderId="125" xfId="1" applyFont="1" applyBorder="1" applyAlignment="1" applyProtection="1">
      <alignment horizontal="left" vertical="center"/>
      <protection hidden="1"/>
    </xf>
    <xf numFmtId="0" fontId="4" fillId="0" borderId="126" xfId="1" applyFont="1" applyBorder="1" applyAlignment="1" applyProtection="1">
      <alignment horizontal="left" vertical="center"/>
      <protection hidden="1"/>
    </xf>
    <xf numFmtId="0" fontId="4" fillId="0" borderId="128" xfId="1" applyFont="1" applyBorder="1" applyAlignment="1" applyProtection="1">
      <alignment horizontal="left" vertical="center"/>
      <protection hidden="1"/>
    </xf>
    <xf numFmtId="0" fontId="4" fillId="0" borderId="129" xfId="1" applyFont="1" applyBorder="1" applyAlignment="1" applyProtection="1">
      <alignment horizontal="left" vertical="center"/>
      <protection hidden="1"/>
    </xf>
    <xf numFmtId="0" fontId="33" fillId="6" borderId="123" xfId="1" applyFont="1" applyFill="1" applyBorder="1" applyAlignment="1" applyProtection="1">
      <alignment horizontal="right" vertical="center" wrapText="1"/>
      <protection locked="0"/>
    </xf>
    <xf numFmtId="0" fontId="33" fillId="6" borderId="124" xfId="1" applyFont="1" applyFill="1" applyBorder="1" applyAlignment="1" applyProtection="1">
      <alignment horizontal="right" vertical="center" wrapText="1"/>
      <protection locked="0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88" xfId="0" applyFont="1" applyBorder="1" applyAlignment="1" applyProtection="1">
      <alignment horizontal="center" vertical="center" wrapText="1"/>
      <protection hidden="1"/>
    </xf>
    <xf numFmtId="0" fontId="33" fillId="6" borderId="121" xfId="1" applyFont="1" applyFill="1" applyBorder="1" applyAlignment="1" applyProtection="1">
      <alignment horizontal="right" vertical="center" wrapText="1"/>
      <protection locked="0"/>
    </xf>
    <xf numFmtId="0" fontId="33" fillId="6" borderId="122" xfId="1" applyFont="1" applyFill="1" applyBorder="1" applyAlignment="1" applyProtection="1">
      <alignment horizontal="right" vertical="center" wrapText="1"/>
      <protection locked="0"/>
    </xf>
    <xf numFmtId="0" fontId="33" fillId="0" borderId="123" xfId="1" applyFont="1" applyBorder="1" applyAlignment="1" applyProtection="1">
      <alignment horizontal="center" vertical="center" wrapText="1"/>
      <protection locked="0"/>
    </xf>
    <xf numFmtId="0" fontId="33" fillId="0" borderId="124" xfId="1" applyFont="1" applyBorder="1" applyAlignment="1" applyProtection="1">
      <alignment horizontal="center" vertical="center" wrapText="1"/>
      <protection locked="0"/>
    </xf>
    <xf numFmtId="0" fontId="42" fillId="0" borderId="111" xfId="0" applyFont="1" applyBorder="1" applyAlignment="1" applyProtection="1">
      <alignment horizontal="left" vertical="center" indent="1"/>
      <protection hidden="1"/>
    </xf>
    <xf numFmtId="0" fontId="29" fillId="0" borderId="112" xfId="0" applyFont="1" applyBorder="1" applyAlignment="1" applyProtection="1">
      <alignment vertical="center"/>
      <protection hidden="1"/>
    </xf>
    <xf numFmtId="0" fontId="42" fillId="0" borderId="110" xfId="0" applyFont="1" applyBorder="1" applyAlignment="1" applyProtection="1">
      <alignment horizontal="left" vertical="center" indent="1"/>
      <protection hidden="1"/>
    </xf>
    <xf numFmtId="0" fontId="42" fillId="0" borderId="0" xfId="0" applyFont="1" applyAlignment="1" applyProtection="1">
      <alignment horizontal="left" vertical="center" indent="1"/>
      <protection hidden="1"/>
    </xf>
    <xf numFmtId="0" fontId="42" fillId="0" borderId="88" xfId="0" applyFont="1" applyBorder="1" applyAlignment="1" applyProtection="1">
      <alignment horizontal="left" vertical="center" indent="1"/>
      <protection hidden="1"/>
    </xf>
    <xf numFmtId="0" fontId="42" fillId="0" borderId="110" xfId="0" applyFont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2" fillId="0" borderId="109" xfId="0" applyFont="1" applyBorder="1" applyAlignment="1" applyProtection="1">
      <alignment horizontal="left" vertical="center" indent="1"/>
      <protection hidden="1"/>
    </xf>
    <xf numFmtId="0" fontId="29" fillId="0" borderId="85" xfId="0" applyFont="1" applyBorder="1" applyAlignment="1" applyProtection="1">
      <alignment vertical="center"/>
      <protection hidden="1"/>
    </xf>
    <xf numFmtId="0" fontId="29" fillId="0" borderId="87" xfId="0" applyFont="1" applyBorder="1" applyAlignment="1" applyProtection="1">
      <alignment vertical="center"/>
      <protection hidden="1"/>
    </xf>
    <xf numFmtId="0" fontId="50" fillId="0" borderId="110" xfId="0" applyFont="1" applyBorder="1" applyAlignment="1" applyProtection="1">
      <alignment horizontal="left" vertical="center" indent="1"/>
      <protection hidden="1"/>
    </xf>
    <xf numFmtId="0" fontId="9" fillId="0" borderId="9" xfId="0" applyFont="1" applyBorder="1" applyAlignment="1" applyProtection="1">
      <protection hidden="1"/>
    </xf>
    <xf numFmtId="0" fontId="9" fillId="0" borderId="10" xfId="0" applyFont="1" applyBorder="1" applyAlignment="1" applyProtection="1">
      <protection hidden="1"/>
    </xf>
    <xf numFmtId="0" fontId="9" fillId="0" borderId="14" xfId="0" applyFont="1" applyBorder="1" applyAlignment="1" applyProtection="1">
      <protection hidden="1"/>
    </xf>
    <xf numFmtId="0" fontId="9" fillId="0" borderId="15" xfId="0" applyFont="1" applyBorder="1" applyAlignment="1" applyProtection="1">
      <protection hidden="1"/>
    </xf>
    <xf numFmtId="0" fontId="9" fillId="0" borderId="16" xfId="0" applyFont="1" applyBorder="1" applyAlignment="1" applyProtection="1">
      <protection hidden="1"/>
    </xf>
    <xf numFmtId="0" fontId="4" fillId="0" borderId="20" xfId="0" applyFont="1" applyBorder="1" applyAlignment="1" applyProtection="1">
      <protection hidden="1"/>
    </xf>
    <xf numFmtId="0" fontId="4" fillId="0" borderId="21" xfId="0" applyFont="1" applyBorder="1" applyAlignment="1" applyProtection="1">
      <protection hidden="1"/>
    </xf>
  </cellXfs>
  <cellStyles count="3">
    <cellStyle name="Normální" xfId="0" builtinId="0"/>
    <cellStyle name="normální_doplnkova cinnost-kalkulace" xfId="2" xr:uid="{DA7BC2CC-E191-420E-A4C2-76D93342E639}"/>
    <cellStyle name="normální_konference-kalkulace" xfId="1" xr:uid="{7F93B510-91D6-48B6-B6D2-E50BE84B434C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cie Ackermann Blažková" id="{48082846-737C-451B-9EF6-1684D1E1F9A3}" userId="S::99763703@cuni.cz::e695c8d6-fad9-4f69-9afd-dfdea3b6707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4" dT="2023-11-03T09:24:57.72" personId="{48082846-737C-451B-9EF6-1684D1E1F9A3}" id="{B65EBED9-1D8F-4D98-B910-9E9E64C87B71}">
    <text>nutno upravit vzorec dle aktuálních odvodů do SF dané FAS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4E5D3-6A90-42B1-B4E8-7C7FA7A268DC}">
  <sheetPr>
    <pageSetUpPr fitToPage="1"/>
  </sheetPr>
  <dimension ref="A1:A32"/>
  <sheetViews>
    <sheetView workbookViewId="0">
      <selection activeCell="A8" sqref="A8"/>
    </sheetView>
  </sheetViews>
  <sheetFormatPr defaultRowHeight="15"/>
  <cols>
    <col min="1" max="1" width="126.42578125" style="253" customWidth="1"/>
    <col min="2" max="16384" width="9.140625" style="208"/>
  </cols>
  <sheetData>
    <row r="1" spans="1:1" s="207" customFormat="1" ht="30">
      <c r="A1" s="249" t="s">
        <v>0</v>
      </c>
    </row>
    <row r="2" spans="1:1" ht="77.25" customHeight="1">
      <c r="A2" s="250" t="s">
        <v>1</v>
      </c>
    </row>
    <row r="3" spans="1:1" ht="80.25" customHeight="1">
      <c r="A3" s="250" t="s">
        <v>2</v>
      </c>
    </row>
    <row r="4" spans="1:1">
      <c r="A4" s="250"/>
    </row>
    <row r="5" spans="1:1">
      <c r="A5" s="249" t="s">
        <v>3</v>
      </c>
    </row>
    <row r="6" spans="1:1">
      <c r="A6" s="249" t="s">
        <v>4</v>
      </c>
    </row>
    <row r="7" spans="1:1">
      <c r="A7" s="249" t="s">
        <v>5</v>
      </c>
    </row>
    <row r="8" spans="1:1">
      <c r="A8" s="249" t="s">
        <v>6</v>
      </c>
    </row>
    <row r="9" spans="1:1">
      <c r="A9" s="249" t="s">
        <v>7</v>
      </c>
    </row>
    <row r="10" spans="1:1">
      <c r="A10" s="249" t="s">
        <v>8</v>
      </c>
    </row>
    <row r="11" spans="1:1">
      <c r="A11" s="249" t="s">
        <v>9</v>
      </c>
    </row>
    <row r="12" spans="1:1">
      <c r="A12" s="251"/>
    </row>
    <row r="13" spans="1:1">
      <c r="A13" s="251" t="s">
        <v>10</v>
      </c>
    </row>
    <row r="14" spans="1:1" ht="45">
      <c r="A14" s="254" t="s">
        <v>11</v>
      </c>
    </row>
    <row r="15" spans="1:1">
      <c r="A15" s="254" t="s">
        <v>12</v>
      </c>
    </row>
    <row r="16" spans="1:1">
      <c r="A16" s="254"/>
    </row>
    <row r="17" spans="1:1">
      <c r="A17" s="251" t="s">
        <v>13</v>
      </c>
    </row>
    <row r="18" spans="1:1">
      <c r="A18" s="251"/>
    </row>
    <row r="19" spans="1:1">
      <c r="A19" s="251" t="s">
        <v>14</v>
      </c>
    </row>
    <row r="20" spans="1:1">
      <c r="A20" s="251"/>
    </row>
    <row r="21" spans="1:1" s="207" customFormat="1">
      <c r="A21" s="255" t="s">
        <v>15</v>
      </c>
    </row>
    <row r="22" spans="1:1">
      <c r="A22" s="252" t="s">
        <v>16</v>
      </c>
    </row>
    <row r="23" spans="1:1">
      <c r="A23" s="252" t="s">
        <v>17</v>
      </c>
    </row>
    <row r="24" spans="1:1">
      <c r="A24" s="252" t="s">
        <v>18</v>
      </c>
    </row>
    <row r="25" spans="1:1">
      <c r="A25" s="252" t="s">
        <v>19</v>
      </c>
    </row>
    <row r="26" spans="1:1">
      <c r="A26" s="252" t="s">
        <v>20</v>
      </c>
    </row>
    <row r="27" spans="1:1">
      <c r="A27" s="251"/>
    </row>
    <row r="28" spans="1:1" s="207" customFormat="1">
      <c r="A28" s="249" t="s">
        <v>21</v>
      </c>
    </row>
    <row r="29" spans="1:1">
      <c r="A29" s="251"/>
    </row>
    <row r="30" spans="1:1" s="207" customFormat="1" ht="45">
      <c r="A30" s="249" t="s">
        <v>22</v>
      </c>
    </row>
    <row r="31" spans="1:1">
      <c r="A31" s="251"/>
    </row>
    <row r="32" spans="1:1">
      <c r="A32" s="251"/>
    </row>
  </sheetData>
  <pageMargins left="0.25" right="0.25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DD2C-022D-4BE7-AE73-FA812B94C29F}">
  <sheetPr>
    <pageSetUpPr fitToPage="1"/>
  </sheetPr>
  <dimension ref="A1:N57"/>
  <sheetViews>
    <sheetView tabSelected="1" topLeftCell="B22" workbookViewId="0">
      <selection activeCell="O31" sqref="O31"/>
    </sheetView>
  </sheetViews>
  <sheetFormatPr defaultRowHeight="15"/>
  <cols>
    <col min="1" max="1" width="161.85546875" style="1" customWidth="1"/>
    <col min="2" max="2" width="33" customWidth="1"/>
    <col min="5" max="5" width="20.85546875" customWidth="1"/>
    <col min="6" max="6" width="25" bestFit="1" customWidth="1"/>
    <col min="7" max="7" width="26.7109375" style="1" customWidth="1"/>
    <col min="8" max="8" width="26.140625" customWidth="1"/>
    <col min="9" max="9" width="25.85546875" customWidth="1"/>
    <col min="10" max="10" width="24.85546875" customWidth="1"/>
  </cols>
  <sheetData>
    <row r="1" spans="1:10" ht="15.75" thickBot="1">
      <c r="A1" s="71" t="s">
        <v>23</v>
      </c>
    </row>
    <row r="2" spans="1:10" ht="15.75">
      <c r="A2" s="1" t="s">
        <v>24</v>
      </c>
      <c r="B2" s="363" t="s">
        <v>25</v>
      </c>
      <c r="C2" s="364"/>
      <c r="D2" s="364"/>
      <c r="E2" s="364"/>
      <c r="F2" s="364"/>
      <c r="G2" s="364"/>
      <c r="H2" s="365"/>
      <c r="I2" s="88"/>
    </row>
    <row r="3" spans="1:10">
      <c r="A3" s="2" t="s">
        <v>26</v>
      </c>
      <c r="B3" s="3"/>
      <c r="C3" s="37"/>
      <c r="D3" s="37"/>
      <c r="E3" s="366" t="s">
        <v>27</v>
      </c>
      <c r="F3" s="367"/>
      <c r="G3" s="61"/>
      <c r="H3" s="58"/>
      <c r="I3" s="99"/>
      <c r="J3" s="89"/>
    </row>
    <row r="4" spans="1:10">
      <c r="A4" s="4" t="s">
        <v>28</v>
      </c>
      <c r="B4" s="3"/>
      <c r="C4" s="37"/>
      <c r="D4" s="37"/>
      <c r="E4" s="368" t="s">
        <v>29</v>
      </c>
      <c r="F4" s="369"/>
      <c r="G4" s="62"/>
      <c r="H4" s="59"/>
      <c r="I4" s="100"/>
      <c r="J4" s="90"/>
    </row>
    <row r="5" spans="1:10" ht="60.75" customHeight="1">
      <c r="A5" s="4" t="s">
        <v>30</v>
      </c>
      <c r="B5" s="3"/>
      <c r="C5" s="37"/>
      <c r="D5" s="37"/>
      <c r="E5" s="362" t="s">
        <v>31</v>
      </c>
      <c r="F5" s="362"/>
      <c r="G5" s="63"/>
      <c r="H5" s="60"/>
      <c r="I5" s="38"/>
      <c r="J5" s="90"/>
    </row>
    <row r="6" spans="1:10" ht="102.75" customHeight="1">
      <c r="A6" s="4" t="s">
        <v>32</v>
      </c>
      <c r="B6" s="3"/>
      <c r="C6" s="37"/>
      <c r="D6" s="37"/>
      <c r="E6" s="362" t="s">
        <v>33</v>
      </c>
      <c r="F6" s="362"/>
      <c r="G6" s="63"/>
      <c r="H6" s="60"/>
      <c r="I6" s="38"/>
      <c r="J6" s="90"/>
    </row>
    <row r="7" spans="1:10" ht="30">
      <c r="A7" s="4" t="s">
        <v>34</v>
      </c>
      <c r="B7" s="3"/>
      <c r="C7" s="37"/>
      <c r="D7" s="37"/>
      <c r="E7" s="362" t="s">
        <v>35</v>
      </c>
      <c r="F7" s="362"/>
      <c r="G7" s="63"/>
      <c r="H7" s="60"/>
      <c r="I7" s="38"/>
      <c r="J7" s="90"/>
    </row>
    <row r="8" spans="1:10">
      <c r="B8" s="5"/>
      <c r="C8" s="6"/>
      <c r="D8" s="6"/>
      <c r="E8" s="6"/>
      <c r="F8" s="6"/>
      <c r="G8" s="7"/>
      <c r="H8" s="8"/>
      <c r="I8" s="5"/>
      <c r="J8" s="90"/>
    </row>
    <row r="9" spans="1:10" ht="18">
      <c r="B9" s="340" t="s">
        <v>36</v>
      </c>
      <c r="C9" s="341"/>
      <c r="D9" s="341"/>
      <c r="E9" s="341"/>
      <c r="F9" s="341"/>
      <c r="G9" s="341"/>
      <c r="H9" s="342"/>
      <c r="I9" s="36"/>
      <c r="J9" s="90"/>
    </row>
    <row r="10" spans="1:10" s="101" customFormat="1" ht="18.75">
      <c r="A10" s="102" t="s">
        <v>37</v>
      </c>
      <c r="B10" s="106"/>
      <c r="C10" s="343" t="s">
        <v>38</v>
      </c>
      <c r="D10" s="343"/>
      <c r="E10" s="343"/>
      <c r="F10" s="343"/>
      <c r="G10" s="343"/>
      <c r="H10" s="104"/>
      <c r="I10" s="105"/>
      <c r="J10" s="107"/>
    </row>
    <row r="11" spans="1:10">
      <c r="A11" s="64" t="s">
        <v>39</v>
      </c>
      <c r="B11" s="9"/>
      <c r="C11" s="10"/>
      <c r="D11" s="10"/>
      <c r="E11" s="10"/>
      <c r="F11" s="10"/>
      <c r="G11" s="11"/>
      <c r="H11" s="12"/>
      <c r="I11" s="9"/>
      <c r="J11" s="90"/>
    </row>
    <row r="12" spans="1:10">
      <c r="A12" s="344" t="s">
        <v>40</v>
      </c>
      <c r="B12" s="345" t="s">
        <v>41</v>
      </c>
      <c r="C12" s="389"/>
      <c r="D12" s="389"/>
      <c r="E12" s="390"/>
      <c r="F12" s="346"/>
      <c r="G12" s="347"/>
      <c r="H12" s="350"/>
      <c r="I12" s="96"/>
      <c r="J12" s="90"/>
    </row>
    <row r="13" spans="1:10">
      <c r="A13" s="344"/>
      <c r="B13" s="391"/>
      <c r="C13" s="392"/>
      <c r="D13" s="392"/>
      <c r="E13" s="393"/>
      <c r="F13" s="348"/>
      <c r="G13" s="349"/>
      <c r="H13" s="351"/>
      <c r="I13" s="96"/>
      <c r="J13" s="90"/>
    </row>
    <row r="14" spans="1:10">
      <c r="A14" s="4"/>
      <c r="B14" s="337" t="s">
        <v>42</v>
      </c>
      <c r="C14" s="338"/>
      <c r="D14" s="339"/>
      <c r="E14" s="13" t="s">
        <v>43</v>
      </c>
      <c r="F14" s="14"/>
      <c r="G14" s="15" t="s">
        <v>44</v>
      </c>
      <c r="H14" s="16"/>
      <c r="I14" s="97"/>
      <c r="J14" s="90"/>
    </row>
    <row r="15" spans="1:10" ht="30">
      <c r="A15" s="4" t="s">
        <v>45</v>
      </c>
      <c r="B15" s="352" t="s">
        <v>46</v>
      </c>
      <c r="C15" s="394"/>
      <c r="D15" s="394"/>
      <c r="E15" s="395"/>
      <c r="F15" s="353"/>
      <c r="G15" s="354"/>
      <c r="H15" s="355"/>
      <c r="I15" s="98"/>
      <c r="J15" s="90"/>
    </row>
    <row r="16" spans="1:10" ht="15.75" thickBot="1">
      <c r="A16" s="4"/>
      <c r="B16" s="5"/>
      <c r="C16" s="6"/>
      <c r="D16" s="6"/>
      <c r="E16" s="6"/>
      <c r="F16" s="6"/>
      <c r="G16" s="7"/>
      <c r="H16" s="8"/>
      <c r="I16" s="5"/>
      <c r="J16" s="90"/>
    </row>
    <row r="17" spans="1:10" ht="105">
      <c r="A17" s="140" t="s">
        <v>47</v>
      </c>
      <c r="B17" s="356" t="s">
        <v>48</v>
      </c>
      <c r="C17" s="357"/>
      <c r="D17" s="357"/>
      <c r="E17" s="357"/>
      <c r="F17" s="358"/>
      <c r="G17" s="141">
        <f>$G$18+$G$29+$G$30+$G$35+$G$36+$G$37+$G$38</f>
        <v>0</v>
      </c>
      <c r="H17" s="142"/>
      <c r="I17" s="143"/>
      <c r="J17" s="144"/>
    </row>
    <row r="18" spans="1:10" ht="30">
      <c r="A18" s="140" t="s">
        <v>49</v>
      </c>
      <c r="B18" s="310" t="s">
        <v>50</v>
      </c>
      <c r="C18" s="301"/>
      <c r="D18" s="301"/>
      <c r="E18" s="301"/>
      <c r="F18" s="302"/>
      <c r="G18" s="146">
        <f>SUM($G$19:$G$23)</f>
        <v>0</v>
      </c>
      <c r="H18" s="142"/>
      <c r="I18" s="143"/>
      <c r="J18" s="144"/>
    </row>
    <row r="19" spans="1:10">
      <c r="A19" s="140"/>
      <c r="B19" s="359" t="s">
        <v>51</v>
      </c>
      <c r="C19" s="360"/>
      <c r="D19" s="360"/>
      <c r="E19" s="360"/>
      <c r="F19" s="361"/>
      <c r="G19" s="149"/>
      <c r="H19" s="142"/>
      <c r="I19" s="143"/>
      <c r="J19" s="144"/>
    </row>
    <row r="20" spans="1:10">
      <c r="A20" s="140"/>
      <c r="B20" s="323" t="s">
        <v>52</v>
      </c>
      <c r="C20" s="295"/>
      <c r="D20" s="295"/>
      <c r="E20" s="295"/>
      <c r="F20" s="296"/>
      <c r="G20" s="149"/>
      <c r="H20" s="142"/>
      <c r="I20" s="143"/>
      <c r="J20" s="144"/>
    </row>
    <row r="21" spans="1:10">
      <c r="A21" s="140"/>
      <c r="B21" s="323" t="s">
        <v>53</v>
      </c>
      <c r="C21" s="295"/>
      <c r="D21" s="295"/>
      <c r="E21" s="295"/>
      <c r="F21" s="296"/>
      <c r="G21" s="149"/>
      <c r="H21" s="142"/>
      <c r="I21" s="143"/>
      <c r="J21" s="144"/>
    </row>
    <row r="22" spans="1:10">
      <c r="A22" s="140"/>
      <c r="B22" s="323" t="s">
        <v>54</v>
      </c>
      <c r="C22" s="295"/>
      <c r="D22" s="295"/>
      <c r="E22" s="295"/>
      <c r="F22" s="296"/>
      <c r="G22" s="152"/>
      <c r="H22" s="142"/>
      <c r="I22" s="143"/>
      <c r="J22" s="144"/>
    </row>
    <row r="23" spans="1:10">
      <c r="A23" s="140" t="s">
        <v>55</v>
      </c>
      <c r="B23" s="324" t="s">
        <v>56</v>
      </c>
      <c r="C23" s="325"/>
      <c r="D23" s="325"/>
      <c r="E23" s="326"/>
      <c r="F23" s="153">
        <v>0.05</v>
      </c>
      <c r="G23" s="163">
        <f>$F$23*SUM($G$19:$G$21)/(1-$F$23)</f>
        <v>0</v>
      </c>
      <c r="H23" s="142"/>
      <c r="I23" s="143"/>
      <c r="J23" s="144"/>
    </row>
    <row r="24" spans="1:10" ht="45">
      <c r="A24" s="140" t="s">
        <v>57</v>
      </c>
      <c r="B24" s="327" t="s">
        <v>58</v>
      </c>
      <c r="C24" s="328"/>
      <c r="D24" s="328"/>
      <c r="E24" s="328"/>
      <c r="F24" s="329"/>
      <c r="G24" s="155">
        <f>$G$25+$G$26+$G$27</f>
        <v>0</v>
      </c>
      <c r="H24" s="142"/>
      <c r="I24" s="143"/>
      <c r="J24" s="144"/>
    </row>
    <row r="25" spans="1:10">
      <c r="A25" s="140"/>
      <c r="B25" s="330" t="s">
        <v>59</v>
      </c>
      <c r="C25" s="295"/>
      <c r="D25" s="295"/>
      <c r="E25" s="295"/>
      <c r="F25" s="296"/>
      <c r="G25" s="156">
        <f>'list pro výpočet mzd. nákladů'!H4+'list pro výpočet mzd. nákladů'!H8+'list pro výpočet mzd. nákladů'!H12+'list pro výpočet mzd. nákladů'!H20+'list pro výpočet mzd. nákladů'!H16+'list pro výpočet mzd. nákladů'!H25</f>
        <v>0</v>
      </c>
      <c r="H25" s="142"/>
      <c r="I25" s="143"/>
      <c r="J25" s="144"/>
    </row>
    <row r="26" spans="1:10">
      <c r="A26" s="140"/>
      <c r="B26" s="330" t="s">
        <v>60</v>
      </c>
      <c r="C26" s="295"/>
      <c r="D26" s="295"/>
      <c r="E26" s="295"/>
      <c r="F26" s="296"/>
      <c r="G26" s="156">
        <f>'list pro výpočet mzd. nákladů'!H5+'list pro výpočet mzd. nákladů'!H9+'list pro výpočet mzd. nákladů'!H13+'list pro výpočet mzd. nákladů'!H17+'list pro výpočet mzd. nákladů'!H21+'list pro výpočet mzd. nákladů'!H26</f>
        <v>0</v>
      </c>
      <c r="H26" s="258" t="s">
        <v>61</v>
      </c>
      <c r="I26" s="143"/>
      <c r="J26" s="144"/>
    </row>
    <row r="27" spans="1:10">
      <c r="A27" s="140"/>
      <c r="B27" s="331" t="s">
        <v>62</v>
      </c>
      <c r="C27" s="325"/>
      <c r="D27" s="325"/>
      <c r="E27" s="325"/>
      <c r="F27" s="326"/>
      <c r="G27" s="156">
        <f>'list pro výpočet mzd. nákladů'!H6+'list pro výpočet mzd. nákladů'!H10+'list pro výpočet mzd. nákladů'!H14+'list pro výpočet mzd. nákladů'!H18+'list pro výpočet mzd. nákladů'!H22+'list pro výpočet mzd. nákladů'!H27</f>
        <v>0</v>
      </c>
      <c r="H27" s="259">
        <f>$G$18+$G$29+$G$30</f>
        <v>0</v>
      </c>
      <c r="I27" s="143"/>
      <c r="J27" s="144"/>
    </row>
    <row r="28" spans="1:10" ht="30">
      <c r="A28" s="140" t="s">
        <v>63</v>
      </c>
      <c r="B28" s="332" t="s">
        <v>64</v>
      </c>
      <c r="C28" s="333"/>
      <c r="D28" s="333"/>
      <c r="E28" s="333"/>
      <c r="F28" s="334"/>
      <c r="G28" s="157">
        <f>0.1*$G$25</f>
        <v>0</v>
      </c>
      <c r="H28" s="257"/>
      <c r="I28" s="143"/>
      <c r="J28" s="144"/>
    </row>
    <row r="29" spans="1:10">
      <c r="A29" s="140"/>
      <c r="B29" s="332" t="s">
        <v>65</v>
      </c>
      <c r="C29" s="333"/>
      <c r="D29" s="333"/>
      <c r="E29" s="333"/>
      <c r="F29" s="334"/>
      <c r="G29" s="158">
        <f>$G$24+$G$28</f>
        <v>0</v>
      </c>
      <c r="H29" s="142"/>
      <c r="I29" s="143"/>
      <c r="J29" s="144"/>
    </row>
    <row r="30" spans="1:10">
      <c r="A30" s="140"/>
      <c r="B30" s="310" t="s">
        <v>66</v>
      </c>
      <c r="C30" s="301"/>
      <c r="D30" s="301"/>
      <c r="E30" s="301"/>
      <c r="F30" s="302"/>
      <c r="G30" s="146">
        <f>SUM($G$31:$G$34)</f>
        <v>0</v>
      </c>
      <c r="H30" s="262" t="s">
        <v>67</v>
      </c>
      <c r="I30" s="268" t="s">
        <v>68</v>
      </c>
      <c r="J30" s="265" t="s">
        <v>69</v>
      </c>
    </row>
    <row r="31" spans="1:10">
      <c r="A31" s="140"/>
      <c r="B31" s="160" t="s">
        <v>70</v>
      </c>
      <c r="C31" s="147"/>
      <c r="D31" s="147"/>
      <c r="E31" s="147"/>
      <c r="F31" s="148"/>
      <c r="G31" s="161">
        <f>0.09*($G$25+$G$26+$G$28)</f>
        <v>0</v>
      </c>
      <c r="H31" s="263"/>
      <c r="I31" s="269"/>
      <c r="J31" s="266"/>
    </row>
    <row r="32" spans="1:10" ht="15" customHeight="1">
      <c r="A32" s="140"/>
      <c r="B32" s="162" t="s">
        <v>71</v>
      </c>
      <c r="C32" s="150"/>
      <c r="D32" s="150"/>
      <c r="E32" s="150"/>
      <c r="F32" s="151"/>
      <c r="G32" s="161">
        <f>0.248*($G$25+$G$26+$G$28)</f>
        <v>0</v>
      </c>
      <c r="H32" s="263"/>
      <c r="I32" s="269"/>
      <c r="J32" s="266"/>
    </row>
    <row r="33" spans="1:14" ht="15" customHeight="1">
      <c r="A33" s="140"/>
      <c r="B33" s="311" t="s">
        <v>72</v>
      </c>
      <c r="C33" s="335"/>
      <c r="D33" s="335"/>
      <c r="E33" s="335"/>
      <c r="F33" s="336"/>
      <c r="G33" s="154">
        <f>0.0042*($G$25+$G$26+$G$28)</f>
        <v>0</v>
      </c>
      <c r="H33" s="263"/>
      <c r="I33" s="269"/>
      <c r="J33" s="266"/>
    </row>
    <row r="34" spans="1:14" ht="34.5" customHeight="1">
      <c r="A34" s="140" t="s">
        <v>73</v>
      </c>
      <c r="B34" s="320" t="s">
        <v>74</v>
      </c>
      <c r="C34" s="321"/>
      <c r="D34" s="321"/>
      <c r="E34" s="321"/>
      <c r="F34" s="322"/>
      <c r="G34" s="163">
        <f>0.01*($G$25+$G$28)</f>
        <v>0</v>
      </c>
      <c r="H34" s="264"/>
      <c r="I34" s="270"/>
      <c r="J34" s="267"/>
    </row>
    <row r="35" spans="1:14" ht="75.75" thickTop="1">
      <c r="A35" s="140" t="s">
        <v>75</v>
      </c>
      <c r="B35" s="310" t="s">
        <v>76</v>
      </c>
      <c r="C35" s="301"/>
      <c r="D35" s="301"/>
      <c r="E35" s="302"/>
      <c r="F35" s="164">
        <v>0.15</v>
      </c>
      <c r="G35" s="165">
        <f>$F$35*($G$18+$G$29+$G$30)</f>
        <v>0</v>
      </c>
      <c r="H35" s="166">
        <f>ROUND(G35/G42,0)</f>
        <v>0</v>
      </c>
      <c r="I35" s="167">
        <f>ROUND(G35/G42,0)</f>
        <v>0</v>
      </c>
      <c r="J35" s="168">
        <f>ROUND(G35/G42*1.1,0)</f>
        <v>0</v>
      </c>
    </row>
    <row r="36" spans="1:14" ht="60.75" thickBot="1">
      <c r="A36" s="140" t="s">
        <v>77</v>
      </c>
      <c r="B36" s="311" t="s">
        <v>78</v>
      </c>
      <c r="C36" s="312"/>
      <c r="D36" s="312"/>
      <c r="E36" s="313"/>
      <c r="F36" s="169">
        <v>0.05</v>
      </c>
      <c r="G36" s="170">
        <f>$F$36*($G$18+$G$29+$G$30)</f>
        <v>0</v>
      </c>
      <c r="H36" s="171">
        <f>IF(ROUND(G36/G42, 0) &lt;= 100, 100, IF(ROUND(G36/G42, 0) &gt; 5000, 5000, ROUND(G36/G42, 0)))</f>
        <v>100</v>
      </c>
      <c r="I36" s="171">
        <f>IF(ROUND(G36/G42, 0) &lt;= 100, 100, IF(ROUND(G36/G42, 0) &gt; 5000, 5000, ROUND(G36/G42, 0)))</f>
        <v>100</v>
      </c>
      <c r="J36" s="172">
        <f>IF(ROUND(G36/G42, 0) &lt;= 100, 100, IF(ROUND(G36/G42, 0) &gt; 5000, 5000, ROUND(G36/G42, 0)))*1.1</f>
        <v>110.00000000000001</v>
      </c>
      <c r="N36" s="256"/>
    </row>
    <row r="37" spans="1:14" ht="36" customHeight="1" thickTop="1" thickBot="1">
      <c r="A37" s="140" t="s">
        <v>79</v>
      </c>
      <c r="B37" s="314" t="s">
        <v>80</v>
      </c>
      <c r="C37" s="315"/>
      <c r="D37" s="315"/>
      <c r="E37" s="315"/>
      <c r="F37" s="316"/>
      <c r="G37" s="173"/>
      <c r="H37" s="174"/>
      <c r="I37" s="175">
        <f>I35+I36</f>
        <v>100</v>
      </c>
      <c r="J37" s="176">
        <f>J35+J36</f>
        <v>110.00000000000001</v>
      </c>
    </row>
    <row r="38" spans="1:14" ht="75">
      <c r="A38" s="140" t="s">
        <v>81</v>
      </c>
      <c r="B38" s="317" t="s">
        <v>82</v>
      </c>
      <c r="C38" s="318"/>
      <c r="D38" s="318"/>
      <c r="E38" s="318"/>
      <c r="F38" s="319"/>
      <c r="G38" s="177"/>
      <c r="H38" s="142"/>
      <c r="I38" s="143"/>
      <c r="J38" s="144"/>
    </row>
    <row r="39" spans="1:14">
      <c r="A39" s="140" t="s">
        <v>83</v>
      </c>
      <c r="B39" s="300" t="s">
        <v>84</v>
      </c>
      <c r="C39" s="301"/>
      <c r="D39" s="301"/>
      <c r="E39" s="301"/>
      <c r="F39" s="302"/>
      <c r="G39" s="178">
        <f>$G$40+$G$41</f>
        <v>0</v>
      </c>
      <c r="H39" s="142"/>
      <c r="I39" s="143"/>
      <c r="J39" s="144"/>
    </row>
    <row r="40" spans="1:14">
      <c r="A40" s="140" t="s">
        <v>85</v>
      </c>
      <c r="B40" s="294" t="s">
        <v>86</v>
      </c>
      <c r="C40" s="295"/>
      <c r="D40" s="295"/>
      <c r="E40" s="295"/>
      <c r="F40" s="296"/>
      <c r="G40" s="179">
        <v>0</v>
      </c>
      <c r="H40" s="142"/>
      <c r="I40" s="143"/>
      <c r="J40" s="144"/>
    </row>
    <row r="41" spans="1:14">
      <c r="A41" s="140"/>
      <c r="B41" s="297" t="s">
        <v>87</v>
      </c>
      <c r="C41" s="298"/>
      <c r="D41" s="298"/>
      <c r="E41" s="298"/>
      <c r="F41" s="299"/>
      <c r="G41" s="180">
        <v>0</v>
      </c>
      <c r="H41" s="142"/>
      <c r="I41" s="143"/>
      <c r="J41" s="144"/>
    </row>
    <row r="42" spans="1:14" ht="30">
      <c r="A42" s="140" t="s">
        <v>88</v>
      </c>
      <c r="B42" s="300" t="s">
        <v>89</v>
      </c>
      <c r="C42" s="301"/>
      <c r="D42" s="301"/>
      <c r="E42" s="301"/>
      <c r="F42" s="302"/>
      <c r="G42" s="181">
        <v>10</v>
      </c>
      <c r="H42" s="159" t="s">
        <v>90</v>
      </c>
      <c r="I42" s="182" t="s">
        <v>91</v>
      </c>
      <c r="J42" s="183" t="s">
        <v>92</v>
      </c>
    </row>
    <row r="43" spans="1:14" s="108" customFormat="1" ht="25.5">
      <c r="A43" s="184" t="s">
        <v>93</v>
      </c>
      <c r="B43" s="303" t="s">
        <v>94</v>
      </c>
      <c r="C43" s="304"/>
      <c r="D43" s="304"/>
      <c r="E43" s="304"/>
      <c r="F43" s="185">
        <v>0</v>
      </c>
      <c r="G43" s="186">
        <f>($G$17-$G$39)/$G$42</f>
        <v>0</v>
      </c>
      <c r="H43" s="187">
        <f>CEILING($G$43,1)</f>
        <v>0</v>
      </c>
      <c r="I43" s="188">
        <f>I35+I36</f>
        <v>100</v>
      </c>
      <c r="J43" s="189">
        <f>J35+J36</f>
        <v>110.00000000000001</v>
      </c>
    </row>
    <row r="44" spans="1:14">
      <c r="A44" s="140"/>
      <c r="B44" s="305" t="s">
        <v>95</v>
      </c>
      <c r="C44" s="301"/>
      <c r="D44" s="301"/>
      <c r="E44" s="301"/>
      <c r="F44" s="301"/>
      <c r="G44" s="301"/>
      <c r="H44" s="306"/>
      <c r="I44" s="190"/>
      <c r="J44" s="144"/>
    </row>
    <row r="45" spans="1:14">
      <c r="A45" s="140"/>
      <c r="B45" s="307" t="s">
        <v>96</v>
      </c>
      <c r="C45" s="308"/>
      <c r="D45" s="308"/>
      <c r="E45" s="308"/>
      <c r="F45" s="309"/>
      <c r="G45" s="191">
        <f>SUM($G$46:$G$47)</f>
        <v>0</v>
      </c>
      <c r="H45" s="192">
        <f>G45</f>
        <v>0</v>
      </c>
      <c r="I45" s="193"/>
      <c r="J45" s="144"/>
    </row>
    <row r="46" spans="1:14">
      <c r="A46" s="140"/>
      <c r="B46" s="281" t="s">
        <v>97</v>
      </c>
      <c r="C46" s="282"/>
      <c r="D46" s="282"/>
      <c r="E46" s="282"/>
      <c r="F46" s="194"/>
      <c r="G46" s="195"/>
      <c r="H46" s="196">
        <f>G46</f>
        <v>0</v>
      </c>
      <c r="I46" s="197"/>
      <c r="J46" s="144"/>
    </row>
    <row r="47" spans="1:14">
      <c r="A47" s="140"/>
      <c r="B47" s="283" t="s">
        <v>98</v>
      </c>
      <c r="C47" s="284"/>
      <c r="D47" s="284"/>
      <c r="E47" s="284"/>
      <c r="F47" s="198"/>
      <c r="G47" s="199"/>
      <c r="H47" s="200">
        <f>G47</f>
        <v>0</v>
      </c>
      <c r="I47" s="197"/>
      <c r="J47" s="144"/>
    </row>
    <row r="48" spans="1:14">
      <c r="A48" s="140"/>
      <c r="B48" s="285" t="s">
        <v>99</v>
      </c>
      <c r="C48" s="286"/>
      <c r="D48" s="286"/>
      <c r="E48" s="286"/>
      <c r="F48" s="287"/>
      <c r="G48" s="201">
        <f>$G$43+$G$45</f>
        <v>0</v>
      </c>
      <c r="H48" s="202">
        <f>(H43+H45)</f>
        <v>0</v>
      </c>
      <c r="I48" s="193"/>
      <c r="J48" s="144"/>
    </row>
    <row r="49" spans="1:10">
      <c r="A49" s="140"/>
      <c r="B49" s="288" t="s">
        <v>100</v>
      </c>
      <c r="C49" s="289"/>
      <c r="D49" s="289"/>
      <c r="E49" s="289"/>
      <c r="F49" s="290"/>
      <c r="G49" s="203">
        <f>G47*(1+F47)+G46*(1+F46)+G43*(1+F43)</f>
        <v>0</v>
      </c>
      <c r="H49" s="204">
        <f>CEILING(G47*(1+F47)+G46*(1+F46)+G43*(1+F43),1)</f>
        <v>0</v>
      </c>
      <c r="I49" s="193"/>
      <c r="J49" s="144"/>
    </row>
    <row r="50" spans="1:10">
      <c r="A50" s="140" t="s">
        <v>101</v>
      </c>
      <c r="B50" s="291" t="s">
        <v>102</v>
      </c>
      <c r="C50" s="292"/>
      <c r="D50" s="292"/>
      <c r="E50" s="292"/>
      <c r="F50" s="292"/>
      <c r="G50" s="292"/>
      <c r="H50" s="293"/>
      <c r="I50" s="190"/>
      <c r="J50" s="144"/>
    </row>
    <row r="51" spans="1:10" ht="15.75">
      <c r="A51" s="4"/>
      <c r="B51" s="17"/>
      <c r="C51" s="18"/>
      <c r="D51" s="18"/>
      <c r="E51" s="18"/>
      <c r="F51" s="37"/>
      <c r="G51" s="19"/>
      <c r="H51" s="20"/>
      <c r="I51" s="91"/>
      <c r="J51" s="90"/>
    </row>
    <row r="52" spans="1:10">
      <c r="A52" s="4"/>
      <c r="B52" s="271" t="s">
        <v>103</v>
      </c>
      <c r="C52" s="272"/>
      <c r="D52" s="272"/>
      <c r="E52" s="272"/>
      <c r="F52" s="272"/>
      <c r="G52" s="272"/>
      <c r="H52" s="273"/>
      <c r="I52" s="39"/>
      <c r="J52" s="90"/>
    </row>
    <row r="53" spans="1:10">
      <c r="A53" s="4"/>
      <c r="B53" s="274"/>
      <c r="C53" s="21"/>
      <c r="D53" s="21"/>
      <c r="E53" s="21"/>
      <c r="F53" s="40"/>
      <c r="G53" s="276"/>
      <c r="H53" s="277"/>
      <c r="I53" s="92"/>
      <c r="J53" s="90"/>
    </row>
    <row r="54" spans="1:10">
      <c r="A54" s="4"/>
      <c r="B54" s="275"/>
      <c r="C54" s="280"/>
      <c r="D54" s="280"/>
      <c r="E54" s="22"/>
      <c r="F54" s="23"/>
      <c r="G54" s="278"/>
      <c r="H54" s="279"/>
      <c r="I54" s="92"/>
      <c r="J54" s="90"/>
    </row>
    <row r="55" spans="1:10" ht="15.75">
      <c r="A55" s="4"/>
      <c r="B55" s="17"/>
      <c r="C55" s="260" t="s">
        <v>104</v>
      </c>
      <c r="D55" s="260"/>
      <c r="E55" s="24"/>
      <c r="F55" s="18" t="s">
        <v>105</v>
      </c>
      <c r="G55" s="260" t="s">
        <v>106</v>
      </c>
      <c r="H55" s="261"/>
      <c r="I55" s="91"/>
      <c r="J55" s="90"/>
    </row>
    <row r="56" spans="1:10">
      <c r="A56" s="4"/>
      <c r="B56" s="25"/>
      <c r="C56" s="26"/>
      <c r="D56" s="26"/>
      <c r="E56" s="26"/>
      <c r="F56" s="26"/>
      <c r="G56" s="27"/>
      <c r="H56" s="28"/>
      <c r="I56" s="93"/>
      <c r="J56" s="90"/>
    </row>
    <row r="57" spans="1:10" ht="15.75" thickBot="1">
      <c r="A57" s="4"/>
      <c r="B57" s="29" t="s">
        <v>107</v>
      </c>
      <c r="C57" s="30"/>
      <c r="D57" s="31"/>
      <c r="E57" s="32"/>
      <c r="F57" s="33"/>
      <c r="G57" s="34" t="s">
        <v>108</v>
      </c>
      <c r="H57" s="35"/>
      <c r="I57" s="94"/>
      <c r="J57" s="95"/>
    </row>
  </sheetData>
  <mergeCells count="56">
    <mergeCell ref="E7:F7"/>
    <mergeCell ref="B2:H2"/>
    <mergeCell ref="E3:F3"/>
    <mergeCell ref="E4:F4"/>
    <mergeCell ref="E5:F5"/>
    <mergeCell ref="E6:F6"/>
    <mergeCell ref="B20:F20"/>
    <mergeCell ref="B14:D14"/>
    <mergeCell ref="B9:H9"/>
    <mergeCell ref="C10:G10"/>
    <mergeCell ref="A12:A13"/>
    <mergeCell ref="B12:E13"/>
    <mergeCell ref="F12:G13"/>
    <mergeCell ref="H12:H13"/>
    <mergeCell ref="B15:E15"/>
    <mergeCell ref="F15:H15"/>
    <mergeCell ref="B17:F17"/>
    <mergeCell ref="B18:F18"/>
    <mergeCell ref="B19:F19"/>
    <mergeCell ref="B34:F34"/>
    <mergeCell ref="B21:F21"/>
    <mergeCell ref="B22:F22"/>
    <mergeCell ref="B23:E23"/>
    <mergeCell ref="B24:F24"/>
    <mergeCell ref="B25:F25"/>
    <mergeCell ref="B26:F26"/>
    <mergeCell ref="B27:F27"/>
    <mergeCell ref="B28:F28"/>
    <mergeCell ref="B29:F29"/>
    <mergeCell ref="B30:F30"/>
    <mergeCell ref="B33:F33"/>
    <mergeCell ref="B42:F42"/>
    <mergeCell ref="B43:E43"/>
    <mergeCell ref="B44:H44"/>
    <mergeCell ref="B45:F45"/>
    <mergeCell ref="B35:E35"/>
    <mergeCell ref="B36:E36"/>
    <mergeCell ref="B37:F37"/>
    <mergeCell ref="B38:F38"/>
    <mergeCell ref="B39:F39"/>
    <mergeCell ref="C55:D55"/>
    <mergeCell ref="G55:H55"/>
    <mergeCell ref="H30:H34"/>
    <mergeCell ref="J30:J34"/>
    <mergeCell ref="I30:I34"/>
    <mergeCell ref="B52:H52"/>
    <mergeCell ref="B53:B54"/>
    <mergeCell ref="G53:H54"/>
    <mergeCell ref="C54:D54"/>
    <mergeCell ref="B46:E46"/>
    <mergeCell ref="B47:E47"/>
    <mergeCell ref="B48:F48"/>
    <mergeCell ref="B49:F49"/>
    <mergeCell ref="B50:H50"/>
    <mergeCell ref="B40:F40"/>
    <mergeCell ref="B41:F41"/>
  </mergeCells>
  <pageMargins left="0.31496062992125984" right="0.11811023622047245" top="0.59055118110236227" bottom="0.59055118110236227" header="0.31496062992125984" footer="0.31496062992125984"/>
  <pageSetup scale="50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6442-31A3-48A8-9E6D-35A3DBE00C05}">
  <sheetPr>
    <pageSetUpPr fitToPage="1"/>
  </sheetPr>
  <dimension ref="A1:I29"/>
  <sheetViews>
    <sheetView topLeftCell="B1" workbookViewId="0">
      <selection activeCell="P12" sqref="P12"/>
    </sheetView>
  </sheetViews>
  <sheetFormatPr defaultRowHeight="15"/>
  <cols>
    <col min="1" max="1" width="128.85546875" customWidth="1"/>
    <col min="2" max="2" width="29.42578125" style="1" customWidth="1"/>
    <col min="3" max="3" width="21.42578125" customWidth="1"/>
    <col min="4" max="4" width="20.5703125" style="1" customWidth="1"/>
    <col min="5" max="5" width="18.28515625" style="54" customWidth="1"/>
    <col min="6" max="6" width="18.42578125" style="1" customWidth="1"/>
    <col min="7" max="7" width="18.5703125" style="54" customWidth="1"/>
    <col min="8" max="8" width="36.42578125" style="41" customWidth="1"/>
    <col min="9" max="9" width="22.28515625" style="1" customWidth="1"/>
  </cols>
  <sheetData>
    <row r="1" spans="1:9" s="101" customFormat="1" ht="18.75">
      <c r="A1" s="101" t="s">
        <v>109</v>
      </c>
      <c r="B1" s="114" t="s">
        <v>109</v>
      </c>
      <c r="C1" s="115"/>
      <c r="D1" s="116"/>
      <c r="E1" s="117"/>
      <c r="F1" s="116"/>
      <c r="G1" s="117"/>
      <c r="H1" s="118"/>
      <c r="I1" s="102"/>
    </row>
    <row r="2" spans="1:9" s="64" customFormat="1" ht="30.75" thickBot="1">
      <c r="A2" s="64" t="s">
        <v>110</v>
      </c>
      <c r="B2" s="119"/>
      <c r="D2" s="120" t="s">
        <v>111</v>
      </c>
      <c r="E2" s="120" t="s">
        <v>111</v>
      </c>
      <c r="F2" s="103"/>
      <c r="G2" s="120" t="s">
        <v>111</v>
      </c>
      <c r="H2" s="121" t="s">
        <v>112</v>
      </c>
      <c r="I2" s="103" t="s">
        <v>113</v>
      </c>
    </row>
    <row r="3" spans="1:9" s="42" customFormat="1" ht="105">
      <c r="A3" s="109" t="s">
        <v>114</v>
      </c>
      <c r="B3" s="122"/>
      <c r="C3" s="65" t="s">
        <v>115</v>
      </c>
      <c r="D3" s="81">
        <f>SUM(D4+D5+D6)</f>
        <v>0</v>
      </c>
      <c r="E3" s="87"/>
      <c r="F3" s="43" t="s">
        <v>116</v>
      </c>
      <c r="G3" s="72"/>
      <c r="H3" s="123">
        <f>SUM(H4:H6)</f>
        <v>0</v>
      </c>
      <c r="I3" s="54">
        <f>SUM(I4:I6)</f>
        <v>0</v>
      </c>
    </row>
    <row r="4" spans="1:9" ht="30">
      <c r="A4" s="110"/>
      <c r="B4" s="44" t="s">
        <v>117</v>
      </c>
      <c r="C4" s="66"/>
      <c r="D4" s="73"/>
      <c r="E4" s="74"/>
      <c r="F4" s="45"/>
      <c r="G4" s="75">
        <f>G3</f>
        <v>0</v>
      </c>
      <c r="H4" s="124">
        <f>D4*E4*G4</f>
        <v>0</v>
      </c>
      <c r="I4" s="55">
        <f>H4+H8+H12+H16+H20+H25</f>
        <v>0</v>
      </c>
    </row>
    <row r="5" spans="1:9" ht="45">
      <c r="A5" s="110"/>
      <c r="B5" s="44" t="s">
        <v>118</v>
      </c>
      <c r="C5" s="66"/>
      <c r="D5" s="73"/>
      <c r="E5" s="74"/>
      <c r="F5" s="45"/>
      <c r="G5" s="75">
        <f>G3</f>
        <v>0</v>
      </c>
      <c r="H5" s="124">
        <f t="shared" ref="H5:H6" si="0">D5*E5*G5</f>
        <v>0</v>
      </c>
      <c r="I5" s="55">
        <f t="shared" ref="I5" si="1">H5+H9+H13+H17+H21+H26</f>
        <v>0</v>
      </c>
    </row>
    <row r="6" spans="1:9" ht="45.75" thickBot="1">
      <c r="A6" s="111"/>
      <c r="B6" s="46" t="s">
        <v>119</v>
      </c>
      <c r="C6" s="67"/>
      <c r="D6" s="76"/>
      <c r="E6" s="77"/>
      <c r="F6" s="47"/>
      <c r="G6" s="78">
        <f>G3</f>
        <v>0</v>
      </c>
      <c r="H6" s="125">
        <f t="shared" si="0"/>
        <v>0</v>
      </c>
      <c r="I6" s="55">
        <f>H6+H10+H14+H18+H22+H27</f>
        <v>0</v>
      </c>
    </row>
    <row r="7" spans="1:9" ht="90">
      <c r="A7" s="112" t="s">
        <v>120</v>
      </c>
      <c r="B7" s="48"/>
      <c r="C7" s="68" t="s">
        <v>121</v>
      </c>
      <c r="D7" s="79">
        <f>SUM(D8:D10)</f>
        <v>0</v>
      </c>
      <c r="E7" s="87">
        <f>(E8+E9+E10)/3</f>
        <v>0</v>
      </c>
      <c r="F7" s="49" t="s">
        <v>116</v>
      </c>
      <c r="G7" s="80"/>
      <c r="H7" s="126">
        <f>SUM(H8:H10)</f>
        <v>0</v>
      </c>
    </row>
    <row r="8" spans="1:9" ht="30">
      <c r="A8" s="110"/>
      <c r="B8" s="44" t="s">
        <v>117</v>
      </c>
      <c r="C8" s="66"/>
      <c r="D8" s="73"/>
      <c r="E8" s="74"/>
      <c r="F8" s="45"/>
      <c r="G8" s="75">
        <f>G7</f>
        <v>0</v>
      </c>
      <c r="H8" s="124">
        <f>D8*E8*G8</f>
        <v>0</v>
      </c>
    </row>
    <row r="9" spans="1:9" ht="45">
      <c r="A9" s="110"/>
      <c r="B9" s="44" t="s">
        <v>118</v>
      </c>
      <c r="C9" s="66"/>
      <c r="D9" s="73"/>
      <c r="E9" s="74"/>
      <c r="F9" s="45"/>
      <c r="G9" s="75">
        <f>G7</f>
        <v>0</v>
      </c>
      <c r="H9" s="124">
        <f t="shared" ref="H9:H10" si="2">D9*E9*G9</f>
        <v>0</v>
      </c>
    </row>
    <row r="10" spans="1:9" ht="45.75" thickBot="1">
      <c r="A10" s="111"/>
      <c r="B10" s="46" t="s">
        <v>119</v>
      </c>
      <c r="C10" s="67"/>
      <c r="D10" s="76"/>
      <c r="E10" s="77"/>
      <c r="F10" s="47"/>
      <c r="G10" s="78">
        <f>G7</f>
        <v>0</v>
      </c>
      <c r="H10" s="125">
        <f t="shared" si="2"/>
        <v>0</v>
      </c>
    </row>
    <row r="11" spans="1:9" ht="90">
      <c r="A11" s="112" t="s">
        <v>122</v>
      </c>
      <c r="B11" s="122"/>
      <c r="C11" s="65" t="s">
        <v>123</v>
      </c>
      <c r="D11" s="81">
        <f>SUM(D12:D14)</f>
        <v>0</v>
      </c>
      <c r="E11" s="87"/>
      <c r="F11" s="51" t="s">
        <v>116</v>
      </c>
      <c r="G11" s="72"/>
      <c r="H11" s="123">
        <f>SUM(H12:H14)</f>
        <v>0</v>
      </c>
    </row>
    <row r="12" spans="1:9" ht="30">
      <c r="A12" s="110"/>
      <c r="B12" s="44" t="s">
        <v>117</v>
      </c>
      <c r="C12" s="66"/>
      <c r="D12" s="73"/>
      <c r="E12" s="74"/>
      <c r="F12" s="45"/>
      <c r="G12" s="75">
        <f>G11</f>
        <v>0</v>
      </c>
      <c r="H12" s="124">
        <f>D12*E12*G12</f>
        <v>0</v>
      </c>
    </row>
    <row r="13" spans="1:9" ht="45">
      <c r="A13" s="110"/>
      <c r="B13" s="44" t="s">
        <v>118</v>
      </c>
      <c r="C13" s="66"/>
      <c r="D13" s="73"/>
      <c r="E13" s="74"/>
      <c r="F13" s="45"/>
      <c r="G13" s="75">
        <f>G11</f>
        <v>0</v>
      </c>
      <c r="H13" s="124">
        <f t="shared" ref="H13:H14" si="3">D13*E13*G13</f>
        <v>0</v>
      </c>
    </row>
    <row r="14" spans="1:9" ht="45.75" thickBot="1">
      <c r="A14" s="111"/>
      <c r="B14" s="46" t="s">
        <v>119</v>
      </c>
      <c r="C14" s="67"/>
      <c r="D14" s="76"/>
      <c r="E14" s="77"/>
      <c r="F14" s="47"/>
      <c r="G14" s="78">
        <f>G11</f>
        <v>0</v>
      </c>
      <c r="H14" s="125">
        <f t="shared" si="3"/>
        <v>0</v>
      </c>
    </row>
    <row r="15" spans="1:9" ht="75">
      <c r="A15" s="57" t="s">
        <v>124</v>
      </c>
      <c r="B15" s="127"/>
      <c r="C15" s="69" t="s">
        <v>125</v>
      </c>
      <c r="D15" s="82">
        <f>SUM(D16:D18)</f>
        <v>0</v>
      </c>
      <c r="E15" s="87"/>
      <c r="F15" s="50" t="s">
        <v>116</v>
      </c>
      <c r="G15" s="83"/>
      <c r="H15" s="128">
        <f>SUM(H16:H18)</f>
        <v>0</v>
      </c>
    </row>
    <row r="16" spans="1:9" ht="30">
      <c r="A16" s="56"/>
      <c r="B16" s="44" t="s">
        <v>117</v>
      </c>
      <c r="C16" s="66"/>
      <c r="D16" s="73"/>
      <c r="E16" s="74"/>
      <c r="F16" s="45"/>
      <c r="G16" s="75">
        <f>G15</f>
        <v>0</v>
      </c>
      <c r="H16" s="124">
        <f>D16*E16*G16</f>
        <v>0</v>
      </c>
    </row>
    <row r="17" spans="1:8" ht="45">
      <c r="A17" s="56"/>
      <c r="B17" s="44" t="s">
        <v>118</v>
      </c>
      <c r="C17" s="66"/>
      <c r="D17" s="73"/>
      <c r="E17" s="74"/>
      <c r="F17" s="45"/>
      <c r="G17" s="75">
        <f>G15</f>
        <v>0</v>
      </c>
      <c r="H17" s="124">
        <f t="shared" ref="H17:H18" si="4">D17*E17*G17</f>
        <v>0</v>
      </c>
    </row>
    <row r="18" spans="1:8" ht="45.75" thickBot="1">
      <c r="A18" s="113"/>
      <c r="B18" s="52" t="s">
        <v>119</v>
      </c>
      <c r="C18" s="70"/>
      <c r="D18" s="84"/>
      <c r="E18" s="85"/>
      <c r="F18" s="53"/>
      <c r="G18" s="86">
        <f>G15</f>
        <v>0</v>
      </c>
      <c r="H18" s="129">
        <f t="shared" si="4"/>
        <v>0</v>
      </c>
    </row>
    <row r="19" spans="1:8" ht="90">
      <c r="A19" s="112" t="s">
        <v>126</v>
      </c>
      <c r="B19" s="122"/>
      <c r="C19" s="65" t="s">
        <v>127</v>
      </c>
      <c r="D19" s="81">
        <f>SUM(D20:D22)</f>
        <v>0</v>
      </c>
      <c r="E19" s="87"/>
      <c r="F19" s="51" t="s">
        <v>116</v>
      </c>
      <c r="G19" s="72"/>
      <c r="H19" s="123">
        <f>SUM(H20:H22)</f>
        <v>0</v>
      </c>
    </row>
    <row r="20" spans="1:8" ht="30">
      <c r="A20" s="110"/>
      <c r="B20" s="44" t="s">
        <v>117</v>
      </c>
      <c r="C20" s="66"/>
      <c r="D20" s="73"/>
      <c r="E20" s="74"/>
      <c r="F20" s="45"/>
      <c r="G20" s="75">
        <f>G19</f>
        <v>0</v>
      </c>
      <c r="H20" s="124">
        <f>D20*E20*G20</f>
        <v>0</v>
      </c>
    </row>
    <row r="21" spans="1:8" ht="45">
      <c r="A21" s="110"/>
      <c r="B21" s="44" t="s">
        <v>118</v>
      </c>
      <c r="C21" s="66"/>
      <c r="D21" s="73"/>
      <c r="E21" s="74"/>
      <c r="F21" s="45"/>
      <c r="G21" s="75">
        <f>G19</f>
        <v>0</v>
      </c>
      <c r="H21" s="124">
        <f t="shared" ref="H21:H22" si="5">D21*E21*G21</f>
        <v>0</v>
      </c>
    </row>
    <row r="22" spans="1:8" ht="45.75" thickBot="1">
      <c r="A22" s="111"/>
      <c r="B22" s="46" t="s">
        <v>119</v>
      </c>
      <c r="C22" s="67"/>
      <c r="D22" s="76"/>
      <c r="E22" s="77"/>
      <c r="F22" s="47"/>
      <c r="G22" s="78">
        <f>G19</f>
        <v>0</v>
      </c>
      <c r="H22" s="125">
        <f t="shared" si="5"/>
        <v>0</v>
      </c>
    </row>
    <row r="23" spans="1:8" ht="15.75" thickBot="1">
      <c r="B23" s="130"/>
      <c r="H23" s="131"/>
    </row>
    <row r="24" spans="1:8" ht="75">
      <c r="A24" s="112" t="s">
        <v>128</v>
      </c>
      <c r="B24" s="122"/>
      <c r="C24" s="65" t="s">
        <v>127</v>
      </c>
      <c r="D24" s="81">
        <f>SUM(D25:D27)</f>
        <v>0</v>
      </c>
      <c r="E24" s="87"/>
      <c r="F24" s="51" t="s">
        <v>116</v>
      </c>
      <c r="G24" s="72"/>
      <c r="H24" s="132">
        <f>SUM(H25:H27)</f>
        <v>0</v>
      </c>
    </row>
    <row r="25" spans="1:8" ht="30">
      <c r="A25" s="110"/>
      <c r="B25" s="44" t="s">
        <v>117</v>
      </c>
      <c r="C25" s="66"/>
      <c r="D25" s="73"/>
      <c r="E25" s="74"/>
      <c r="F25" s="45"/>
      <c r="G25" s="75">
        <f>G24</f>
        <v>0</v>
      </c>
      <c r="H25" s="124">
        <f>D25*E25*G25</f>
        <v>0</v>
      </c>
    </row>
    <row r="26" spans="1:8" ht="45">
      <c r="A26" s="110"/>
      <c r="B26" s="44" t="s">
        <v>118</v>
      </c>
      <c r="C26" s="66"/>
      <c r="D26" s="73"/>
      <c r="E26" s="74"/>
      <c r="F26" s="45"/>
      <c r="G26" s="75">
        <f>G24</f>
        <v>0</v>
      </c>
      <c r="H26" s="124">
        <f t="shared" ref="H26:H27" si="6">D26*E26*G26</f>
        <v>0</v>
      </c>
    </row>
    <row r="27" spans="1:8" ht="45.75" thickBot="1">
      <c r="A27" s="111"/>
      <c r="B27" s="133" t="s">
        <v>119</v>
      </c>
      <c r="C27" s="134"/>
      <c r="D27" s="135"/>
      <c r="E27" s="136"/>
      <c r="F27" s="137"/>
      <c r="G27" s="138">
        <f>G24</f>
        <v>0</v>
      </c>
      <c r="H27" s="139">
        <f t="shared" si="6"/>
        <v>0</v>
      </c>
    </row>
    <row r="29" spans="1:8">
      <c r="H29" s="41">
        <f>H3+H7+H11+H15+H19+H24</f>
        <v>0</v>
      </c>
    </row>
  </sheetData>
  <pageMargins left="0.25" right="0.25" top="0.75" bottom="0.75" header="0.3" footer="0.3"/>
  <pageSetup scale="5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1B36-1DDB-4D53-B37A-BDB66EE96204}">
  <sheetPr>
    <pageSetUpPr fitToPage="1"/>
  </sheetPr>
  <dimension ref="A1:G50"/>
  <sheetViews>
    <sheetView workbookViewId="0">
      <selection activeCell="A7" sqref="A7"/>
    </sheetView>
  </sheetViews>
  <sheetFormatPr defaultRowHeight="15"/>
  <cols>
    <col min="1" max="1" width="144" style="208" customWidth="1"/>
    <col min="2" max="2" width="42" style="208" customWidth="1"/>
    <col min="3" max="3" width="24.85546875" style="208" customWidth="1"/>
    <col min="4" max="4" width="22.140625" style="208" customWidth="1"/>
    <col min="5" max="5" width="19.5703125" style="208" customWidth="1"/>
    <col min="6" max="6" width="27.140625" style="208" customWidth="1"/>
    <col min="7" max="7" width="4" style="208" customWidth="1"/>
    <col min="8" max="16384" width="9.140625" style="208"/>
  </cols>
  <sheetData>
    <row r="1" spans="1:7" s="206" customFormat="1" ht="18.75">
      <c r="A1" s="205" t="s">
        <v>129</v>
      </c>
      <c r="B1" s="205" t="s">
        <v>129</v>
      </c>
    </row>
    <row r="2" spans="1:7">
      <c r="A2" s="207" t="s">
        <v>110</v>
      </c>
      <c r="C2" s="208" t="s">
        <v>130</v>
      </c>
    </row>
    <row r="3" spans="1:7">
      <c r="A3" s="209" t="s">
        <v>26</v>
      </c>
      <c r="B3" s="210" t="s">
        <v>27</v>
      </c>
      <c r="C3" s="374">
        <f>'KALKULACE CŽV S PŘÍRUČKOU'!G3</f>
        <v>0</v>
      </c>
      <c r="D3" s="375"/>
      <c r="E3" s="374">
        <f>'KALKULACE CŽV S PŘÍRUČKOU'!H3</f>
        <v>0</v>
      </c>
      <c r="F3" s="375"/>
      <c r="G3" s="211"/>
    </row>
    <row r="4" spans="1:7">
      <c r="A4" s="212" t="s">
        <v>28</v>
      </c>
      <c r="B4" s="213" t="s">
        <v>29</v>
      </c>
      <c r="C4" s="370">
        <f>'KALKULACE CŽV S PŘÍRUČKOU'!G4</f>
        <v>0</v>
      </c>
      <c r="D4" s="371"/>
      <c r="E4" s="370">
        <f>'KALKULACE CŽV S PŘÍRUČKOU'!H4</f>
        <v>0</v>
      </c>
      <c r="F4" s="371"/>
      <c r="G4" s="214"/>
    </row>
    <row r="5" spans="1:7" ht="45">
      <c r="A5" s="212" t="s">
        <v>30</v>
      </c>
      <c r="B5" s="213" t="s">
        <v>31</v>
      </c>
      <c r="C5" s="376"/>
      <c r="D5" s="377"/>
      <c r="E5" s="370">
        <f>'KALKULACE CŽV S PŘÍRUČKOU'!G5</f>
        <v>0</v>
      </c>
      <c r="F5" s="371"/>
      <c r="G5" s="215"/>
    </row>
    <row r="6" spans="1:7" ht="135">
      <c r="A6" s="212" t="s">
        <v>131</v>
      </c>
      <c r="B6" s="213" t="s">
        <v>33</v>
      </c>
      <c r="C6" s="376"/>
      <c r="D6" s="377"/>
      <c r="E6" s="370">
        <f>'KALKULACE CŽV S PŘÍRUČKOU'!G6</f>
        <v>0</v>
      </c>
      <c r="F6" s="371"/>
      <c r="G6" s="215"/>
    </row>
    <row r="7" spans="1:7" ht="30">
      <c r="A7" s="212" t="s">
        <v>132</v>
      </c>
      <c r="B7" s="213" t="s">
        <v>35</v>
      </c>
      <c r="C7" s="376"/>
      <c r="D7" s="377"/>
      <c r="E7" s="370">
        <f>'KALKULACE CŽV S PŘÍRUČKOU'!G7</f>
        <v>0</v>
      </c>
      <c r="F7" s="371"/>
      <c r="G7" s="215"/>
    </row>
    <row r="8" spans="1:7">
      <c r="B8" s="216"/>
      <c r="C8" s="217"/>
      <c r="D8" s="217"/>
      <c r="E8" s="217"/>
      <c r="F8" s="217"/>
      <c r="G8" s="218"/>
    </row>
    <row r="9" spans="1:7">
      <c r="A9" s="212"/>
      <c r="B9" s="385" t="s">
        <v>133</v>
      </c>
      <c r="C9" s="386"/>
      <c r="D9" s="386"/>
      <c r="E9" s="386"/>
      <c r="F9" s="386"/>
      <c r="G9" s="387"/>
    </row>
    <row r="10" spans="1:7">
      <c r="A10" s="212"/>
      <c r="B10" s="237" t="s">
        <v>134</v>
      </c>
      <c r="C10" s="145"/>
      <c r="D10" s="238"/>
      <c r="E10" s="238"/>
      <c r="F10" s="239"/>
      <c r="G10" s="219"/>
    </row>
    <row r="11" spans="1:7">
      <c r="A11" s="212"/>
      <c r="B11" s="220"/>
      <c r="C11" s="221"/>
      <c r="D11" s="222"/>
      <c r="E11" s="222"/>
      <c r="F11" s="147"/>
      <c r="G11" s="219"/>
    </row>
    <row r="12" spans="1:7" ht="15.75">
      <c r="A12" s="212"/>
      <c r="B12" s="240"/>
      <c r="C12" s="241" t="s">
        <v>135</v>
      </c>
      <c r="D12" s="238"/>
      <c r="E12" s="238"/>
      <c r="F12" s="241" t="s">
        <v>136</v>
      </c>
      <c r="G12" s="231"/>
    </row>
    <row r="13" spans="1:7" ht="15.75">
      <c r="A13" s="212"/>
      <c r="B13" s="240"/>
      <c r="C13" s="242"/>
      <c r="D13" s="243"/>
      <c r="E13" s="243"/>
      <c r="F13" s="372"/>
      <c r="G13" s="373"/>
    </row>
    <row r="14" spans="1:7">
      <c r="A14" s="212"/>
      <c r="B14" s="380" t="s">
        <v>137</v>
      </c>
      <c r="C14" s="381"/>
      <c r="D14" s="381"/>
      <c r="E14" s="381"/>
      <c r="F14" s="381"/>
      <c r="G14" s="382"/>
    </row>
    <row r="15" spans="1:7">
      <c r="A15" s="212"/>
      <c r="B15" s="383"/>
      <c r="C15" s="384"/>
      <c r="D15" s="145"/>
      <c r="E15" s="145"/>
      <c r="F15" s="145"/>
      <c r="G15" s="219"/>
    </row>
    <row r="16" spans="1:7">
      <c r="A16" s="212"/>
      <c r="B16" s="220" t="s">
        <v>138</v>
      </c>
      <c r="C16" s="221"/>
      <c r="D16" s="222"/>
      <c r="E16" s="222"/>
      <c r="F16" s="147"/>
      <c r="G16" s="219"/>
    </row>
    <row r="17" spans="1:7" ht="15.75">
      <c r="A17" s="212"/>
      <c r="B17" s="240"/>
      <c r="C17" s="241" t="s">
        <v>135</v>
      </c>
      <c r="D17" s="238"/>
      <c r="E17" s="238"/>
      <c r="F17" s="245" t="s">
        <v>136</v>
      </c>
      <c r="G17" s="231"/>
    </row>
    <row r="18" spans="1:7" ht="15.75">
      <c r="A18" s="212"/>
      <c r="B18" s="240"/>
      <c r="C18" s="239"/>
      <c r="D18" s="238"/>
      <c r="E18" s="238"/>
      <c r="F18" s="238"/>
      <c r="G18" s="231"/>
    </row>
    <row r="19" spans="1:7">
      <c r="A19" s="212"/>
      <c r="B19" s="220" t="s">
        <v>139</v>
      </c>
      <c r="C19" s="221"/>
      <c r="D19" s="222"/>
      <c r="E19" s="222"/>
      <c r="F19" s="147"/>
      <c r="G19" s="219"/>
    </row>
    <row r="20" spans="1:7" ht="15.75">
      <c r="A20" s="212"/>
      <c r="B20" s="240"/>
      <c r="C20" s="241" t="s">
        <v>135</v>
      </c>
      <c r="D20" s="238"/>
      <c r="E20" s="238"/>
      <c r="F20" s="245" t="s">
        <v>136</v>
      </c>
      <c r="G20" s="231"/>
    </row>
    <row r="21" spans="1:7">
      <c r="A21" s="212"/>
      <c r="B21" s="378" t="s">
        <v>140</v>
      </c>
      <c r="C21" s="292"/>
      <c r="D21" s="292"/>
      <c r="E21" s="292"/>
      <c r="F21" s="292"/>
      <c r="G21" s="379"/>
    </row>
    <row r="22" spans="1:7">
      <c r="A22" s="212"/>
      <c r="B22" s="237" t="s">
        <v>141</v>
      </c>
      <c r="C22" s="145"/>
      <c r="D22" s="238"/>
      <c r="E22" s="238"/>
      <c r="F22" s="239"/>
      <c r="G22" s="219"/>
    </row>
    <row r="23" spans="1:7">
      <c r="A23" s="212"/>
      <c r="B23" s="220"/>
      <c r="C23" s="221"/>
      <c r="D23" s="222"/>
      <c r="E23" s="222"/>
      <c r="F23" s="147"/>
      <c r="G23" s="223"/>
    </row>
    <row r="24" spans="1:7" ht="15.75">
      <c r="A24" s="212"/>
      <c r="B24" s="240"/>
      <c r="C24" s="241" t="s">
        <v>135</v>
      </c>
      <c r="D24" s="238"/>
      <c r="E24" s="238"/>
      <c r="F24" s="245" t="s">
        <v>136</v>
      </c>
      <c r="G24" s="246"/>
    </row>
    <row r="25" spans="1:7" ht="15.75">
      <c r="A25" s="212"/>
      <c r="B25" s="240"/>
      <c r="C25" s="239"/>
      <c r="D25" s="243"/>
      <c r="E25" s="243"/>
      <c r="F25" s="244"/>
      <c r="G25" s="247"/>
    </row>
    <row r="26" spans="1:7">
      <c r="A26" s="212"/>
      <c r="B26" s="380" t="s">
        <v>142</v>
      </c>
      <c r="C26" s="381"/>
      <c r="D26" s="381"/>
      <c r="E26" s="381"/>
      <c r="F26" s="381"/>
      <c r="G26" s="382"/>
    </row>
    <row r="27" spans="1:7">
      <c r="A27" s="212"/>
      <c r="B27" s="383"/>
      <c r="C27" s="384"/>
      <c r="D27" s="145"/>
      <c r="E27" s="145"/>
      <c r="F27" s="145"/>
      <c r="G27" s="219"/>
    </row>
    <row r="28" spans="1:7">
      <c r="A28" s="212"/>
      <c r="B28" s="220" t="s">
        <v>138</v>
      </c>
      <c r="C28" s="221"/>
      <c r="D28" s="222"/>
      <c r="E28" s="222"/>
      <c r="F28" s="147"/>
      <c r="G28" s="219"/>
    </row>
    <row r="29" spans="1:7" ht="15.75">
      <c r="A29" s="212"/>
      <c r="B29" s="240"/>
      <c r="C29" s="241" t="s">
        <v>135</v>
      </c>
      <c r="D29" s="238"/>
      <c r="E29" s="238"/>
      <c r="F29" s="245" t="s">
        <v>136</v>
      </c>
      <c r="G29" s="231"/>
    </row>
    <row r="30" spans="1:7" ht="15.75">
      <c r="A30" s="212"/>
      <c r="B30" s="240"/>
      <c r="C30" s="239"/>
      <c r="D30" s="238"/>
      <c r="E30" s="238"/>
      <c r="F30" s="238"/>
      <c r="G30" s="231"/>
    </row>
    <row r="31" spans="1:7">
      <c r="A31" s="212"/>
      <c r="B31" s="220" t="s">
        <v>139</v>
      </c>
      <c r="C31" s="221"/>
      <c r="D31" s="222"/>
      <c r="E31" s="222"/>
      <c r="F31" s="147"/>
      <c r="G31" s="219"/>
    </row>
    <row r="32" spans="1:7" ht="15.75">
      <c r="A32" s="212"/>
      <c r="B32" s="240"/>
      <c r="C32" s="241" t="s">
        <v>135</v>
      </c>
      <c r="D32" s="238"/>
      <c r="E32" s="238"/>
      <c r="F32" s="245" t="s">
        <v>136</v>
      </c>
      <c r="G32" s="231"/>
    </row>
    <row r="33" spans="1:7">
      <c r="A33" s="212"/>
      <c r="B33" s="378" t="s">
        <v>143</v>
      </c>
      <c r="C33" s="292"/>
      <c r="D33" s="292"/>
      <c r="E33" s="292"/>
      <c r="F33" s="292"/>
      <c r="G33" s="379"/>
    </row>
    <row r="34" spans="1:7">
      <c r="A34" s="212"/>
      <c r="B34" s="237" t="s">
        <v>144</v>
      </c>
      <c r="C34" s="145"/>
      <c r="D34" s="238"/>
      <c r="E34" s="238"/>
      <c r="F34" s="239"/>
      <c r="G34" s="219"/>
    </row>
    <row r="35" spans="1:7">
      <c r="A35" s="212"/>
      <c r="B35" s="220"/>
      <c r="C35" s="221"/>
      <c r="D35" s="222"/>
      <c r="E35" s="222"/>
      <c r="F35" s="147"/>
      <c r="G35" s="219"/>
    </row>
    <row r="36" spans="1:7" ht="15.75">
      <c r="A36" s="212"/>
      <c r="B36" s="240"/>
      <c r="C36" s="241" t="s">
        <v>135</v>
      </c>
      <c r="D36" s="238"/>
      <c r="E36" s="238"/>
      <c r="F36" s="245" t="s">
        <v>136</v>
      </c>
      <c r="G36" s="231"/>
    </row>
    <row r="37" spans="1:7" ht="15.75">
      <c r="A37" s="212"/>
      <c r="B37" s="240"/>
      <c r="C37" s="242"/>
      <c r="D37" s="243"/>
      <c r="E37" s="243"/>
      <c r="F37" s="244"/>
      <c r="G37" s="247"/>
    </row>
    <row r="38" spans="1:7">
      <c r="A38" s="212"/>
      <c r="B38" s="388" t="s">
        <v>145</v>
      </c>
      <c r="C38" s="381"/>
      <c r="D38" s="381"/>
      <c r="E38" s="381"/>
      <c r="F38" s="381"/>
      <c r="G38" s="382"/>
    </row>
    <row r="39" spans="1:7">
      <c r="A39" s="212"/>
      <c r="B39" s="383"/>
      <c r="C39" s="384"/>
      <c r="D39" s="145"/>
      <c r="E39" s="145"/>
      <c r="F39" s="145"/>
      <c r="G39" s="219"/>
    </row>
    <row r="40" spans="1:7">
      <c r="A40" s="212"/>
      <c r="B40" s="220" t="s">
        <v>138</v>
      </c>
      <c r="C40" s="221"/>
      <c r="D40" s="222"/>
      <c r="E40" s="222"/>
      <c r="F40" s="147"/>
      <c r="G40" s="219"/>
    </row>
    <row r="41" spans="1:7" ht="15.75">
      <c r="A41" s="212"/>
      <c r="B41" s="240"/>
      <c r="C41" s="241" t="s">
        <v>135</v>
      </c>
      <c r="D41" s="238"/>
      <c r="E41" s="238"/>
      <c r="F41" s="245" t="s">
        <v>136</v>
      </c>
      <c r="G41" s="231"/>
    </row>
    <row r="42" spans="1:7" ht="15.75">
      <c r="A42" s="212"/>
      <c r="B42" s="240"/>
      <c r="C42" s="239"/>
      <c r="D42" s="238"/>
      <c r="E42" s="238"/>
      <c r="F42" s="238"/>
      <c r="G42" s="231"/>
    </row>
    <row r="43" spans="1:7">
      <c r="A43" s="212"/>
      <c r="B43" s="220" t="s">
        <v>139</v>
      </c>
      <c r="C43" s="221"/>
      <c r="D43" s="222"/>
      <c r="E43" s="222"/>
      <c r="F43" s="147"/>
      <c r="G43" s="219"/>
    </row>
    <row r="44" spans="1:7" ht="15.75">
      <c r="A44" s="212"/>
      <c r="B44" s="240"/>
      <c r="C44" s="241" t="s">
        <v>135</v>
      </c>
      <c r="D44" s="238"/>
      <c r="E44" s="238"/>
      <c r="F44" s="245" t="s">
        <v>136</v>
      </c>
      <c r="G44" s="231"/>
    </row>
    <row r="45" spans="1:7">
      <c r="A45" s="212"/>
      <c r="B45" s="380" t="s">
        <v>103</v>
      </c>
      <c r="C45" s="381"/>
      <c r="D45" s="381"/>
      <c r="E45" s="381"/>
      <c r="F45" s="381"/>
      <c r="G45" s="382"/>
    </row>
    <row r="46" spans="1:7">
      <c r="A46" s="212"/>
      <c r="B46" s="225"/>
      <c r="C46" s="224"/>
      <c r="D46" s="222"/>
      <c r="E46" s="222"/>
      <c r="F46" s="145"/>
      <c r="G46" s="219"/>
    </row>
    <row r="47" spans="1:7">
      <c r="A47" s="212"/>
      <c r="B47" s="225"/>
      <c r="C47" s="226"/>
      <c r="D47" s="227"/>
      <c r="E47" s="222"/>
      <c r="F47" s="147"/>
      <c r="G47" s="219"/>
    </row>
    <row r="48" spans="1:7" ht="15.75">
      <c r="A48" s="212"/>
      <c r="B48" s="240"/>
      <c r="C48" s="245" t="s">
        <v>104</v>
      </c>
      <c r="D48" s="238" t="s">
        <v>105</v>
      </c>
      <c r="E48" s="238"/>
      <c r="F48" s="241" t="s">
        <v>106</v>
      </c>
      <c r="G48" s="231"/>
    </row>
    <row r="49" spans="1:7">
      <c r="A49" s="212"/>
      <c r="B49" s="228"/>
      <c r="C49" s="229"/>
      <c r="D49" s="229"/>
      <c r="E49" s="229"/>
      <c r="F49" s="230"/>
      <c r="G49" s="231"/>
    </row>
    <row r="50" spans="1:7">
      <c r="A50" s="212"/>
      <c r="B50" s="248" t="s">
        <v>107</v>
      </c>
      <c r="C50" s="232"/>
      <c r="D50" s="233"/>
      <c r="E50" s="234" t="s">
        <v>108</v>
      </c>
      <c r="F50" s="235"/>
      <c r="G50" s="236"/>
    </row>
  </sheetData>
  <mergeCells count="21">
    <mergeCell ref="B21:G21"/>
    <mergeCell ref="B14:G14"/>
    <mergeCell ref="B15:C15"/>
    <mergeCell ref="B9:G9"/>
    <mergeCell ref="B45:G45"/>
    <mergeCell ref="B38:G38"/>
    <mergeCell ref="B39:C39"/>
    <mergeCell ref="B33:G33"/>
    <mergeCell ref="B26:G26"/>
    <mergeCell ref="B27:C27"/>
    <mergeCell ref="E6:F6"/>
    <mergeCell ref="E7:F7"/>
    <mergeCell ref="F13:G13"/>
    <mergeCell ref="C3:D3"/>
    <mergeCell ref="C4:D4"/>
    <mergeCell ref="C5:D5"/>
    <mergeCell ref="C6:D6"/>
    <mergeCell ref="C7:D7"/>
    <mergeCell ref="E3:F3"/>
    <mergeCell ref="E4:F4"/>
    <mergeCell ref="E5:F5"/>
  </mergeCells>
  <pageMargins left="0.23622047244094491" right="0.23622047244094491" top="0.74803149606299213" bottom="0.74803149606299213" header="0.31496062992125984" footer="0.31496062992125984"/>
  <pageSetup paperSize="9" scale="7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B3CC8EC531724FBF6AAFB516D72FED" ma:contentTypeVersion="15" ma:contentTypeDescription="Vytvoří nový dokument" ma:contentTypeScope="" ma:versionID="a3bf6d38a2d836a7a9ba9a9f3a63ddb3">
  <xsd:schema xmlns:xsd="http://www.w3.org/2001/XMLSchema" xmlns:xs="http://www.w3.org/2001/XMLSchema" xmlns:p="http://schemas.microsoft.com/office/2006/metadata/properties" xmlns:ns2="35c39afb-604c-4a56-b0f6-84cb7eec3192" xmlns:ns3="73ac6977-9d43-4061-a1e6-827cdf720f49" targetNamespace="http://schemas.microsoft.com/office/2006/metadata/properties" ma:root="true" ma:fieldsID="fb4f0f099dc05ccd65347e1ced89b9bf" ns2:_="" ns3:_="">
    <xsd:import namespace="35c39afb-604c-4a56-b0f6-84cb7eec3192"/>
    <xsd:import namespace="73ac6977-9d43-4061-a1e6-827cdf720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39afb-604c-4a56-b0f6-84cb7eec3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c6977-9d43-4061-a1e6-827cdf720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8b24156-b9e1-4855-9f6e-e0629bfa39a2}" ma:internalName="TaxCatchAll" ma:showField="CatchAllData" ma:web="73ac6977-9d43-4061-a1e6-827cdf720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ac6977-9d43-4061-a1e6-827cdf720f49" xsi:nil="true"/>
    <lcf76f155ced4ddcb4097134ff3c332f xmlns="35c39afb-604c-4a56-b0f6-84cb7eec3192">
      <Terms xmlns="http://schemas.microsoft.com/office/infopath/2007/PartnerControls"/>
    </lcf76f155ced4ddcb4097134ff3c332f>
    <SharedWithUsers xmlns="73ac6977-9d43-4061-a1e6-827cdf720f49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FCCC0-DED1-4749-8AD3-5B02960D4EDE}"/>
</file>

<file path=customXml/itemProps2.xml><?xml version="1.0" encoding="utf-8"?>
<ds:datastoreItem xmlns:ds="http://schemas.openxmlformats.org/officeDocument/2006/customXml" ds:itemID="{CB5FC715-18D4-44FE-A3B3-9B04504C3BEE}"/>
</file>

<file path=customXml/itemProps3.xml><?xml version="1.0" encoding="utf-8"?>
<ds:datastoreItem xmlns:ds="http://schemas.openxmlformats.org/officeDocument/2006/customXml" ds:itemID="{989E7C27-B8C7-4F03-B5D4-8F182AB22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Šiková Iveta</dc:creator>
  <cp:keywords/>
  <dc:description/>
  <cp:lastModifiedBy/>
  <cp:revision/>
  <dcterms:created xsi:type="dcterms:W3CDTF">2023-06-20T07:47:58Z</dcterms:created>
  <dcterms:modified xsi:type="dcterms:W3CDTF">2024-10-04T09:28:49Z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0x010100B9B3CC8EC531724FBF6AAFB516D72FED</vt:lpwstr>
  </property>
  <property fmtid="{D5CDD505-2E9C-101B-9397-08002B2CF9AE}" pid="3" name="MediaServiceImageTags">
    <vt:lpwstr/>
  </property>
</Properties>
</file>